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ns005\財政課\共通\新地方公会計\H28地方公会計\財務4表\財務4表及び附属明細書【H29年度3月議会提出用】\HP掲載\財務書類（附属明細書含む）\"/>
    </mc:Choice>
  </mc:AlternateContent>
  <bookViews>
    <workbookView xWindow="0" yWindow="0" windowWidth="20490" windowHeight="7950" firstSheet="8" activeTab="13"/>
  </bookViews>
  <sheets>
    <sheet name="有形固定資産の明細" sheetId="1" r:id="rId1"/>
    <sheet name="有形固定資産の行政目的別明細" sheetId="2" r:id="rId2"/>
    <sheet name="投資及び出資金" sheetId="3" r:id="rId3"/>
    <sheet name="基金" sheetId="4" r:id="rId4"/>
    <sheet name="貸付金" sheetId="5" r:id="rId5"/>
    <sheet name="長期延滞債権" sheetId="6" r:id="rId6"/>
    <sheet name="未収金" sheetId="7" r:id="rId7"/>
    <sheet name="地方債(借入先別）" sheetId="8" r:id="rId8"/>
    <sheet name="地方債(利率別など）" sheetId="9" r:id="rId9"/>
    <sheet name="引当金" sheetId="10" r:id="rId10"/>
    <sheet name="補助金" sheetId="11" r:id="rId11"/>
    <sheet name="財源明細" sheetId="12" r:id="rId12"/>
    <sheet name="財源情報明細" sheetId="13" r:id="rId13"/>
    <sheet name="資金明細" sheetId="14" r:id="rId14"/>
  </sheets>
  <definedNames>
    <definedName name="_xlnm.Print_Area" localSheetId="9">引当金!$A$1:$F$14</definedName>
    <definedName name="_xlnm.Print_Area" localSheetId="3">基金!$A$1:$G$22</definedName>
    <definedName name="_xlnm.Print_Area" localSheetId="12">財源情報明細!$A$1:$F$8</definedName>
    <definedName name="_xlnm.Print_Area" localSheetId="11">財源明細!$A$1:$E$50</definedName>
    <definedName name="_xlnm.Print_Area" localSheetId="13">資金明細!$A$1:$B$11</definedName>
    <definedName name="_xlnm.Print_Area" localSheetId="4">貸付金!$A$1:$F$35</definedName>
    <definedName name="_xlnm.Print_Area" localSheetId="7">'地方債(借入先別）'!$A$1:$K$17</definedName>
    <definedName name="_xlnm.Print_Area" localSheetId="8">'地方債(利率別など）'!$A$1:$J$16</definedName>
    <definedName name="_xlnm.Print_Area" localSheetId="5">長期延滞債権!$A$1:$C$39</definedName>
    <definedName name="_xlnm.Print_Area" localSheetId="2">投資及び出資金!$A$1:$K$37</definedName>
    <definedName name="_xlnm.Print_Area" localSheetId="10">補助金!$A$1:$F$20</definedName>
    <definedName name="_xlnm.Print_Area" localSheetId="1">有形固定資産の行政目的別明細!$A$1:$K$21</definedName>
    <definedName name="_xlnm.Print_Area" localSheetId="0">有形固定資産の明細!$A$1:$P$22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2" l="1"/>
  <c r="E19" i="11" l="1"/>
  <c r="E8" i="11" l="1"/>
  <c r="E20" i="11" s="1"/>
  <c r="E48" i="12"/>
  <c r="E42" i="12"/>
  <c r="E36" i="12"/>
  <c r="E30" i="12"/>
  <c r="E25" i="12"/>
  <c r="E5" i="12"/>
  <c r="F8" i="13"/>
  <c r="E8" i="13"/>
  <c r="D8" i="13"/>
  <c r="C8" i="13"/>
  <c r="B8" i="13" s="1"/>
  <c r="B7" i="13"/>
  <c r="B6" i="13"/>
  <c r="B5" i="13"/>
  <c r="B4" i="13"/>
  <c r="B11" i="14"/>
  <c r="E14" i="10"/>
  <c r="C14" i="10"/>
  <c r="B14" i="10"/>
  <c r="D13" i="10"/>
  <c r="F13" i="10" s="1"/>
  <c r="F11" i="10"/>
  <c r="F10" i="10"/>
  <c r="F8" i="10"/>
  <c r="F6" i="10"/>
  <c r="F14" i="10" s="1"/>
  <c r="F5" i="10"/>
  <c r="A10" i="9"/>
  <c r="A4" i="9"/>
  <c r="K17" i="8"/>
  <c r="J17" i="8"/>
  <c r="I17" i="8"/>
  <c r="H17" i="8"/>
  <c r="D17" i="8"/>
  <c r="G10" i="8"/>
  <c r="G17" i="8" s="1"/>
  <c r="F10" i="8"/>
  <c r="F17" i="8" s="1"/>
  <c r="E10" i="8"/>
  <c r="E17" i="8" s="1"/>
  <c r="C10" i="8"/>
  <c r="C17" i="8" s="1"/>
  <c r="B10" i="8"/>
  <c r="B17" i="8" s="1"/>
  <c r="C38" i="7"/>
  <c r="B38" i="7"/>
  <c r="C17" i="7"/>
  <c r="B17" i="7"/>
  <c r="B39" i="7" s="1"/>
  <c r="C38" i="6"/>
  <c r="B38" i="6"/>
  <c r="C17" i="6"/>
  <c r="C39" i="6" s="1"/>
  <c r="B17" i="6"/>
  <c r="B39" i="6" s="1"/>
  <c r="E35" i="5"/>
  <c r="D35" i="5"/>
  <c r="C35" i="5"/>
  <c r="B35" i="5"/>
  <c r="F6" i="5"/>
  <c r="F35" i="5" s="1"/>
  <c r="G22" i="4"/>
  <c r="E22" i="4"/>
  <c r="D22" i="4"/>
  <c r="C22" i="4"/>
  <c r="B22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I37" i="3"/>
  <c r="F37" i="3"/>
  <c r="D37" i="3"/>
  <c r="C37" i="3"/>
  <c r="B37" i="3"/>
  <c r="J36" i="3"/>
  <c r="G36" i="3"/>
  <c r="E36" i="3"/>
  <c r="J35" i="3"/>
  <c r="K35" i="3" s="1"/>
  <c r="G35" i="3"/>
  <c r="E35" i="3"/>
  <c r="H35" i="3" s="1"/>
  <c r="J34" i="3"/>
  <c r="K34" i="3" s="1"/>
  <c r="G34" i="3"/>
  <c r="E34" i="3"/>
  <c r="H34" i="3" s="1"/>
  <c r="J33" i="3"/>
  <c r="K33" i="3" s="1"/>
  <c r="G33" i="3"/>
  <c r="E33" i="3"/>
  <c r="H33" i="3" s="1"/>
  <c r="J32" i="3"/>
  <c r="K32" i="3" s="1"/>
  <c r="G32" i="3"/>
  <c r="E32" i="3"/>
  <c r="J31" i="3"/>
  <c r="G31" i="3"/>
  <c r="E31" i="3"/>
  <c r="J30" i="3"/>
  <c r="K30" i="3" s="1"/>
  <c r="G30" i="3"/>
  <c r="H30" i="3" s="1"/>
  <c r="E30" i="3"/>
  <c r="J29" i="3"/>
  <c r="K29" i="3" s="1"/>
  <c r="G29" i="3"/>
  <c r="E29" i="3"/>
  <c r="J28" i="3"/>
  <c r="K28" i="3" s="1"/>
  <c r="G28" i="3"/>
  <c r="E28" i="3"/>
  <c r="J27" i="3"/>
  <c r="K27" i="3" s="1"/>
  <c r="G27" i="3"/>
  <c r="E27" i="3"/>
  <c r="J26" i="3"/>
  <c r="K26" i="3" s="1"/>
  <c r="G26" i="3"/>
  <c r="H26" i="3" s="1"/>
  <c r="E26" i="3"/>
  <c r="J25" i="3"/>
  <c r="K25" i="3" s="1"/>
  <c r="E25" i="3"/>
  <c r="J24" i="3"/>
  <c r="K24" i="3" s="1"/>
  <c r="G24" i="3"/>
  <c r="E24" i="3"/>
  <c r="H24" i="3" s="1"/>
  <c r="J23" i="3"/>
  <c r="K23" i="3" s="1"/>
  <c r="G23" i="3"/>
  <c r="E23" i="3"/>
  <c r="J22" i="3"/>
  <c r="G22" i="3"/>
  <c r="E22" i="3"/>
  <c r="I17" i="3"/>
  <c r="F17" i="3"/>
  <c r="D17" i="3"/>
  <c r="C17" i="3"/>
  <c r="B17" i="3"/>
  <c r="G15" i="3"/>
  <c r="E15" i="3"/>
  <c r="J14" i="3"/>
  <c r="G14" i="3"/>
  <c r="E14" i="3"/>
  <c r="H14" i="3" s="1"/>
  <c r="J13" i="3"/>
  <c r="G13" i="3"/>
  <c r="E13" i="3"/>
  <c r="J12" i="3"/>
  <c r="G12" i="3"/>
  <c r="E12" i="3"/>
  <c r="H7" i="3"/>
  <c r="E7" i="3"/>
  <c r="C7" i="3"/>
  <c r="B7" i="3"/>
  <c r="G6" i="3"/>
  <c r="F5" i="3"/>
  <c r="F7" i="3" s="1"/>
  <c r="D5" i="3"/>
  <c r="D7" i="3" s="1"/>
  <c r="K20" i="2"/>
  <c r="K19" i="2"/>
  <c r="K18" i="2"/>
  <c r="C17" i="2"/>
  <c r="K17" i="2" s="1"/>
  <c r="K14" i="2" s="1"/>
  <c r="K16" i="2"/>
  <c r="K15" i="2"/>
  <c r="J14" i="2"/>
  <c r="J21" i="2" s="1"/>
  <c r="I14" i="2"/>
  <c r="H14" i="2"/>
  <c r="G14" i="2"/>
  <c r="G21" i="2" s="1"/>
  <c r="F14" i="2"/>
  <c r="F21" i="2" s="1"/>
  <c r="E14" i="2"/>
  <c r="D14" i="2"/>
  <c r="K13" i="2"/>
  <c r="K12" i="2"/>
  <c r="K11" i="2"/>
  <c r="K10" i="2"/>
  <c r="K9" i="2"/>
  <c r="K8" i="2"/>
  <c r="K7" i="2"/>
  <c r="K6" i="2"/>
  <c r="K5" i="2"/>
  <c r="K4" i="2" s="1"/>
  <c r="K21" i="2" s="1"/>
  <c r="J4" i="2"/>
  <c r="I4" i="2"/>
  <c r="I21" i="2" s="1"/>
  <c r="H4" i="2"/>
  <c r="H21" i="2" s="1"/>
  <c r="G4" i="2"/>
  <c r="F4" i="2"/>
  <c r="E4" i="2"/>
  <c r="E21" i="2" s="1"/>
  <c r="D4" i="2"/>
  <c r="D21" i="2" s="1"/>
  <c r="C4" i="2"/>
  <c r="E31" i="12" l="1"/>
  <c r="E32" i="12" s="1"/>
  <c r="E50" i="12"/>
  <c r="E49" i="12"/>
  <c r="D14" i="10"/>
  <c r="C39" i="7"/>
  <c r="F22" i="4"/>
  <c r="J17" i="3"/>
  <c r="J37" i="3"/>
  <c r="H13" i="3"/>
  <c r="H23" i="3"/>
  <c r="H27" i="3"/>
  <c r="K22" i="3"/>
  <c r="H36" i="3"/>
  <c r="E17" i="3"/>
  <c r="E37" i="3"/>
  <c r="H32" i="3"/>
  <c r="G5" i="3"/>
  <c r="G7" i="3" s="1"/>
  <c r="H15" i="3"/>
  <c r="H28" i="3"/>
  <c r="H29" i="3"/>
  <c r="H31" i="3"/>
  <c r="K37" i="3"/>
  <c r="H22" i="3"/>
  <c r="H12" i="3"/>
  <c r="C14" i="2"/>
  <c r="C21" i="2" s="1"/>
  <c r="H37" i="3" l="1"/>
  <c r="H17" i="3"/>
  <c r="O22" i="1" l="1"/>
  <c r="K22" i="1"/>
  <c r="O18" i="1"/>
  <c r="K18" i="1"/>
  <c r="O15" i="1"/>
  <c r="K15" i="1"/>
</calcChain>
</file>

<file path=xl/sharedStrings.xml><?xml version="1.0" encoding="utf-8"?>
<sst xmlns="http://schemas.openxmlformats.org/spreadsheetml/2006/main" count="516" uniqueCount="284">
  <si>
    <t>(1)資産項目の明細</t>
    <rPh sb="3" eb="5">
      <t>シサン</t>
    </rPh>
    <rPh sb="5" eb="7">
      <t>コウモク</t>
    </rPh>
    <rPh sb="8" eb="10">
      <t>メイサイ</t>
    </rPh>
    <phoneticPr fontId="4"/>
  </si>
  <si>
    <t>①有形固定資産の明細</t>
    <phoneticPr fontId="4"/>
  </si>
  <si>
    <t>（単位：千円）</t>
    <rPh sb="4" eb="5">
      <t>セン</t>
    </rPh>
    <phoneticPr fontId="4"/>
  </si>
  <si>
    <t>区分</t>
  </si>
  <si>
    <t xml:space="preserve">
前年度末残高
（A）</t>
  </si>
  <si>
    <t xml:space="preserve">
本年度増加額
（B）</t>
  </si>
  <si>
    <t xml:space="preserve">
本年度減少額
（C）</t>
  </si>
  <si>
    <t>本年度末残高
（A)＋（B)-（C)
（D）</t>
  </si>
  <si>
    <t>本年度末
減価償却累計額
（E)</t>
  </si>
  <si>
    <t xml:space="preserve">
本年度償却額
（F)</t>
  </si>
  <si>
    <t>差引本年度末残高
（D)－（E)
（G)</t>
  </si>
  <si>
    <t xml:space="preserve"> 事業用資産</t>
  </si>
  <si>
    <t>　  土地</t>
  </si>
  <si>
    <t>　　立木竹</t>
  </si>
  <si>
    <t>-</t>
  </si>
  <si>
    <t>　　建物</t>
  </si>
  <si>
    <t>　　工作物</t>
  </si>
  <si>
    <t>　　船舶</t>
  </si>
  <si>
    <t>　　浮標等</t>
  </si>
  <si>
    <t>　　航空機</t>
  </si>
  <si>
    <t>　　その他</t>
  </si>
  <si>
    <t>　　建設仮勘定</t>
  </si>
  <si>
    <t xml:space="preserve"> インフラ資産</t>
  </si>
  <si>
    <t>　　土地</t>
  </si>
  <si>
    <t xml:space="preserve"> 物品</t>
  </si>
  <si>
    <t>合計</t>
  </si>
  <si>
    <t>②有形固定資産の行政目的別明細</t>
    <phoneticPr fontId="4"/>
  </si>
  <si>
    <t>生活インフラ・
国土保全</t>
  </si>
  <si>
    <t>教育</t>
  </si>
  <si>
    <t>福祉</t>
  </si>
  <si>
    <t>環境衛生</t>
  </si>
  <si>
    <t>産業振興</t>
  </si>
  <si>
    <t>消防</t>
  </si>
  <si>
    <t>総務</t>
  </si>
  <si>
    <t>未設定</t>
  </si>
  <si>
    <t>③投資及び出資金の明細</t>
    <phoneticPr fontId="14"/>
  </si>
  <si>
    <t>市場価格のあるもの</t>
    <rPh sb="0" eb="2">
      <t>シジョウ</t>
    </rPh>
    <rPh sb="2" eb="4">
      <t>カカク</t>
    </rPh>
    <phoneticPr fontId="14"/>
  </si>
  <si>
    <t>（単位：千円）</t>
    <rPh sb="1" eb="3">
      <t>タンイ</t>
    </rPh>
    <rPh sb="4" eb="5">
      <t>セン</t>
    </rPh>
    <rPh sb="5" eb="6">
      <t>エン</t>
    </rPh>
    <phoneticPr fontId="14"/>
  </si>
  <si>
    <t>銘柄名</t>
    <rPh sb="0" eb="2">
      <t>メイガラ</t>
    </rPh>
    <rPh sb="2" eb="3">
      <t>メイ</t>
    </rPh>
    <phoneticPr fontId="14"/>
  </si>
  <si>
    <t xml:space="preserve">
株数・口数など
（A）</t>
    <rPh sb="1" eb="3">
      <t>カブスウ</t>
    </rPh>
    <rPh sb="4" eb="5">
      <t>クチ</t>
    </rPh>
    <rPh sb="5" eb="6">
      <t>スウ</t>
    </rPh>
    <phoneticPr fontId="14"/>
  </si>
  <si>
    <t xml:space="preserve">
時価単価
（B）</t>
    <rPh sb="1" eb="3">
      <t>ジカ</t>
    </rPh>
    <rPh sb="3" eb="5">
      <t>タンカ</t>
    </rPh>
    <phoneticPr fontId="14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</si>
  <si>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14"/>
  </si>
  <si>
    <t xml:space="preserve">
取得単価
（D)</t>
    <rPh sb="1" eb="3">
      <t>シュトク</t>
    </rPh>
    <rPh sb="3" eb="5">
      <t>タンカ</t>
    </rPh>
    <phoneticPr fontId="14"/>
  </si>
  <si>
    <t>取得原価
（A）×（D)
（E)</t>
    <rPh sb="0" eb="2">
      <t>シュトク</t>
    </rPh>
    <rPh sb="2" eb="4">
      <t>ゲンカ</t>
    </rPh>
    <phoneticPr fontId="14"/>
  </si>
  <si>
    <t>評価差額
（C）－（E)
（F)</t>
    <rPh sb="0" eb="2">
      <t>ヒョウカ</t>
    </rPh>
    <rPh sb="2" eb="4">
      <t>サガク</t>
    </rPh>
    <phoneticPr fontId="14"/>
  </si>
  <si>
    <t>（参考）
財産に関する
調書記載額</t>
    <rPh sb="1" eb="3">
      <t>サンコウ</t>
    </rPh>
    <rPh sb="5" eb="7">
      <t>ザイサン</t>
    </rPh>
    <rPh sb="8" eb="9">
      <t>カン</t>
    </rPh>
    <rPh sb="12" eb="14">
      <t>チョウショ</t>
    </rPh>
    <rPh sb="14" eb="16">
      <t>キサイ</t>
    </rPh>
    <rPh sb="16" eb="17">
      <t>ガク</t>
    </rPh>
    <phoneticPr fontId="14"/>
  </si>
  <si>
    <t>（該当なし）</t>
    <rPh sb="1" eb="3">
      <t>ガイトウ</t>
    </rPh>
    <phoneticPr fontId="14"/>
  </si>
  <si>
    <t>合計</t>
    <rPh sb="0" eb="2">
      <t>ゴウケイ</t>
    </rPh>
    <phoneticPr fontId="14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</si>
  <si>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14"/>
  </si>
  <si>
    <t>相手先名</t>
    <rPh sb="0" eb="3">
      <t>アイテサキ</t>
    </rPh>
    <rPh sb="3" eb="4">
      <t>メイ</t>
    </rPh>
    <phoneticPr fontId="14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</si>
  <si>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14"/>
  </si>
  <si>
    <t xml:space="preserve">
資産
（B)</t>
    <rPh sb="1" eb="3">
      <t>シサン</t>
    </rPh>
    <phoneticPr fontId="14"/>
  </si>
  <si>
    <t xml:space="preserve">
負債
（C)</t>
    <rPh sb="1" eb="3">
      <t>フサイ</t>
    </rPh>
    <phoneticPr fontId="14"/>
  </si>
  <si>
    <t>純資産額
（B）－（C)
（D)</t>
    <rPh sb="0" eb="3">
      <t>ジュンシサン</t>
    </rPh>
    <rPh sb="3" eb="4">
      <t>ガク</t>
    </rPh>
    <phoneticPr fontId="14"/>
  </si>
  <si>
    <t xml:space="preserve">
資本金
（E)</t>
    <rPh sb="1" eb="4">
      <t>シホンキン</t>
    </rPh>
    <phoneticPr fontId="14"/>
  </si>
  <si>
    <t>出資割合（％）
（A）/（E)
（F)</t>
    <rPh sb="0" eb="2">
      <t>シュッシ</t>
    </rPh>
    <rPh sb="2" eb="4">
      <t>ワリアイ</t>
    </rPh>
    <phoneticPr fontId="14"/>
  </si>
  <si>
    <t>実質価額
（D)×（F)
（G)</t>
    <rPh sb="0" eb="2">
      <t>ジッシツ</t>
    </rPh>
    <rPh sb="2" eb="4">
      <t>カガク</t>
    </rPh>
    <phoneticPr fontId="14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</si>
  <si>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4"/>
  </si>
  <si>
    <t>生駒市土地開発公社出資金</t>
    <rPh sb="0" eb="3">
      <t>イコマシ</t>
    </rPh>
    <rPh sb="3" eb="5">
      <t>トチ</t>
    </rPh>
    <rPh sb="5" eb="9">
      <t>カイハツコウシャ</t>
    </rPh>
    <rPh sb="9" eb="12">
      <t>シュッシキン</t>
    </rPh>
    <phoneticPr fontId="14"/>
  </si>
  <si>
    <t>財団法人生駒メディカルセンター出資金</t>
    <rPh sb="0" eb="4">
      <t>ザイダンホウジン</t>
    </rPh>
    <rPh sb="4" eb="6">
      <t>イコマ</t>
    </rPh>
    <rPh sb="15" eb="18">
      <t>シュッシキン</t>
    </rPh>
    <phoneticPr fontId="14"/>
  </si>
  <si>
    <t>生駒市水道局出資金</t>
    <rPh sb="0" eb="3">
      <t>イコマシ</t>
    </rPh>
    <rPh sb="3" eb="6">
      <t>スイドウキョク</t>
    </rPh>
    <rPh sb="6" eb="9">
      <t>シュッシキン</t>
    </rPh>
    <phoneticPr fontId="14"/>
  </si>
  <si>
    <t>生駒市病院事業会計出資金</t>
    <phoneticPr fontId="14"/>
  </si>
  <si>
    <t>-</t>
    <phoneticPr fontId="14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</si>
  <si>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14"/>
  </si>
  <si>
    <t xml:space="preserve">
出資金額
（A)</t>
    <rPh sb="1" eb="3">
      <t>シュッシ</t>
    </rPh>
    <rPh sb="3" eb="5">
      <t>キンガク</t>
    </rPh>
    <phoneticPr fontId="14"/>
  </si>
  <si>
    <t xml:space="preserve">
強制評価減
（H)</t>
    <rPh sb="1" eb="3">
      <t>キョウセイ</t>
    </rPh>
    <rPh sb="3" eb="5">
      <t>ヒョウカ</t>
    </rPh>
    <rPh sb="5" eb="6">
      <t>ゲン</t>
    </rPh>
    <phoneticPr fontId="14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</si>
  <si>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14"/>
  </si>
  <si>
    <t>奈良テレビ放送
株式会社株式</t>
    <rPh sb="12" eb="14">
      <t>カブシキ</t>
    </rPh>
    <phoneticPr fontId="18"/>
  </si>
  <si>
    <t>奈良県農業信用基金
協会出資金</t>
    <phoneticPr fontId="14"/>
  </si>
  <si>
    <t>公益財団法人なら担い手・
農地サポートセンター出資金</t>
    <phoneticPr fontId="14"/>
  </si>
  <si>
    <t>奈良県国民健康保険団体連合会出資金</t>
    <phoneticPr fontId="14"/>
  </si>
  <si>
    <t>大阪湾広域臨海環境整備センター出資金</t>
    <phoneticPr fontId="14"/>
  </si>
  <si>
    <t>奈良生駒高速鉄道株式会社出資金</t>
    <phoneticPr fontId="14"/>
  </si>
  <si>
    <t>近鉄ケーブルネットワーク株式会社出資金</t>
    <phoneticPr fontId="14"/>
  </si>
  <si>
    <t>地方公共団体金融機構出資金</t>
    <phoneticPr fontId="14"/>
  </si>
  <si>
    <t>一般社団法人奈良県畜産会寄託金</t>
    <rPh sb="0" eb="2">
      <t>イッパン</t>
    </rPh>
    <phoneticPr fontId="14"/>
  </si>
  <si>
    <t>奈良県信用保証協会出捐金</t>
    <rPh sb="9" eb="11">
      <t>シュツエン</t>
    </rPh>
    <rPh sb="11" eb="12">
      <t>キン</t>
    </rPh>
    <phoneticPr fontId="14"/>
  </si>
  <si>
    <t>公益財団法人奈良県食肉公社出捐金</t>
    <rPh sb="13" eb="16">
      <t>シュツエンキン</t>
    </rPh>
    <phoneticPr fontId="14"/>
  </si>
  <si>
    <t>公益財団法人リバーフロント研究所出捐金</t>
    <rPh sb="16" eb="19">
      <t>シュツエンキン</t>
    </rPh>
    <phoneticPr fontId="14"/>
  </si>
  <si>
    <t>一般財団法人砂防フロンティア整備推進機構出捐金</t>
    <rPh sb="20" eb="23">
      <t>シュツエンキン</t>
    </rPh>
    <phoneticPr fontId="14"/>
  </si>
  <si>
    <t>公益財団法人奈良県労働者福祉協議会出捐金</t>
    <rPh sb="17" eb="20">
      <t>シュツエンキン</t>
    </rPh>
    <phoneticPr fontId="14"/>
  </si>
  <si>
    <t>④基金の明細</t>
    <phoneticPr fontId="14"/>
  </si>
  <si>
    <t>種類</t>
    <rPh sb="0" eb="2">
      <t>シュルイ</t>
    </rPh>
    <phoneticPr fontId="14"/>
  </si>
  <si>
    <t>現金預金</t>
    <rPh sb="0" eb="2">
      <t>ゲンキン</t>
    </rPh>
    <rPh sb="2" eb="4">
      <t>ヨキン</t>
    </rPh>
    <phoneticPr fontId="14"/>
  </si>
  <si>
    <t>有価証券</t>
    <rPh sb="0" eb="2">
      <t>ユウカ</t>
    </rPh>
    <rPh sb="2" eb="4">
      <t>ショウケン</t>
    </rPh>
    <phoneticPr fontId="14"/>
  </si>
  <si>
    <t>土地</t>
    <rPh sb="0" eb="2">
      <t>トチ</t>
    </rPh>
    <phoneticPr fontId="14"/>
  </si>
  <si>
    <t>その他</t>
    <rPh sb="2" eb="3">
      <t>ホカ</t>
    </rPh>
    <phoneticPr fontId="14"/>
  </si>
  <si>
    <t>合計
(貸借対照表計上額)</t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14"/>
  </si>
  <si>
    <t>(参考)
財産に関する
調書記載額</t>
    <rPh sb="1" eb="3">
      <t>サンコウ</t>
    </rPh>
    <rPh sb="5" eb="7">
      <t>ザイサン</t>
    </rPh>
    <rPh sb="8" eb="9">
      <t>カン</t>
    </rPh>
    <rPh sb="12" eb="14">
      <t>チョウショ</t>
    </rPh>
    <rPh sb="14" eb="16">
      <t>キサイ</t>
    </rPh>
    <rPh sb="16" eb="17">
      <t>ガク</t>
    </rPh>
    <phoneticPr fontId="14"/>
  </si>
  <si>
    <t>財政調整基金</t>
  </si>
  <si>
    <t>職員退職給与基金</t>
  </si>
  <si>
    <t>減債基金（固定資産）</t>
    <rPh sb="5" eb="9">
      <t>コテイシサン</t>
    </rPh>
    <phoneticPr fontId="18"/>
  </si>
  <si>
    <t>減債基金（流動資産）</t>
    <rPh sb="5" eb="9">
      <t>リュウドウシサン</t>
    </rPh>
    <phoneticPr fontId="18"/>
  </si>
  <si>
    <t>市民活動支援基金</t>
  </si>
  <si>
    <t>ふるさと生駒応援基金</t>
  </si>
  <si>
    <t>応急診療施設等整備基金</t>
  </si>
  <si>
    <t>みどりの基金</t>
  </si>
  <si>
    <t>市営住宅整備基金</t>
  </si>
  <si>
    <t>北部地域整備促進基金</t>
  </si>
  <si>
    <t>進学奨励基金</t>
  </si>
  <si>
    <t>図書館設備基金</t>
    <rPh sb="2" eb="3">
      <t>カン</t>
    </rPh>
    <phoneticPr fontId="18"/>
  </si>
  <si>
    <t>歴史文化基金</t>
  </si>
  <si>
    <t>公共施設整備基金</t>
  </si>
  <si>
    <t>ベルテラスいこま共用部分
修繕積立基金</t>
    <phoneticPr fontId="14"/>
  </si>
  <si>
    <t>市民のいのちを守る医療
基金</t>
    <phoneticPr fontId="14"/>
  </si>
  <si>
    <t>相手先名または種別</t>
    <rPh sb="0" eb="3">
      <t>アイテサキ</t>
    </rPh>
    <rPh sb="3" eb="4">
      <t>メイ</t>
    </rPh>
    <rPh sb="7" eb="9">
      <t>シュベツ</t>
    </rPh>
    <phoneticPr fontId="14"/>
  </si>
  <si>
    <t>長期貸付金</t>
    <rPh sb="0" eb="2">
      <t>チョウキ</t>
    </rPh>
    <rPh sb="2" eb="5">
      <t>カシツケキン</t>
    </rPh>
    <phoneticPr fontId="14"/>
  </si>
  <si>
    <t>短期貸付金</t>
    <rPh sb="0" eb="2">
      <t>タンキ</t>
    </rPh>
    <rPh sb="2" eb="5">
      <t>カシツケキン</t>
    </rPh>
    <phoneticPr fontId="14"/>
  </si>
  <si>
    <t>（参考）
貸付金計</t>
    <rPh sb="1" eb="3">
      <t>サンコウ</t>
    </rPh>
    <rPh sb="5" eb="8">
      <t>カシツケキン</t>
    </rPh>
    <rPh sb="8" eb="9">
      <t>ケイ</t>
    </rPh>
    <phoneticPr fontId="14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</si>
  <si>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4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</si>
  <si>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14"/>
  </si>
  <si>
    <t>地方公営事業</t>
    <rPh sb="0" eb="2">
      <t>チホウ</t>
    </rPh>
    <rPh sb="2" eb="4">
      <t>コウエイ</t>
    </rPh>
    <rPh sb="4" eb="6">
      <t>ジギョウ</t>
    </rPh>
    <phoneticPr fontId="14"/>
  </si>
  <si>
    <t>病院事業会計</t>
    <rPh sb="0" eb="6">
      <t>ビョウインジギョウカイケイ</t>
    </rPh>
    <phoneticPr fontId="18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</si>
  <si>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14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</si>
  <si>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14"/>
  </si>
  <si>
    <t>地方三公社</t>
    <rPh sb="0" eb="2">
      <t>チホウ</t>
    </rPh>
    <rPh sb="2" eb="5">
      <t>サンコウシャ</t>
    </rPh>
    <phoneticPr fontId="14"/>
  </si>
  <si>
    <t>第三セクター等</t>
    <rPh sb="0" eb="1">
      <t>ダイ</t>
    </rPh>
    <rPh sb="1" eb="2">
      <t>サン</t>
    </rPh>
    <rPh sb="6" eb="7">
      <t>ナド</t>
    </rPh>
    <phoneticPr fontId="14"/>
  </si>
  <si>
    <t>その他の貸付金</t>
    <rPh sb="2" eb="3">
      <t>タ</t>
    </rPh>
    <rPh sb="4" eb="7">
      <t>カシツケキン</t>
    </rPh>
    <phoneticPr fontId="14"/>
  </si>
  <si>
    <t>⑤貸付金の明細</t>
    <phoneticPr fontId="14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</si>
  <si>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4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</si>
  <si>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14"/>
  </si>
  <si>
    <t>【貸付金】</t>
    <rPh sb="1" eb="4">
      <t>カシツケキン</t>
    </rPh>
    <phoneticPr fontId="14"/>
  </si>
  <si>
    <t>小計</t>
    <rPh sb="0" eb="2">
      <t>ショウケイ</t>
    </rPh>
    <phoneticPr fontId="14"/>
  </si>
  <si>
    <t>【未収金】</t>
    <rPh sb="1" eb="4">
      <t>ミシュウキン</t>
    </rPh>
    <phoneticPr fontId="14"/>
  </si>
  <si>
    <t>税等未収金</t>
    <rPh sb="0" eb="1">
      <t>ゼイ</t>
    </rPh>
    <rPh sb="1" eb="2">
      <t>ナド</t>
    </rPh>
    <rPh sb="2" eb="5">
      <t>ミシュウキン</t>
    </rPh>
    <phoneticPr fontId="14"/>
  </si>
  <si>
    <t>個人市民税</t>
    <rPh sb="0" eb="2">
      <t>コジン</t>
    </rPh>
    <rPh sb="2" eb="5">
      <t>シミンゼイ</t>
    </rPh>
    <phoneticPr fontId="18"/>
  </si>
  <si>
    <t>法人市民税</t>
    <rPh sb="0" eb="5">
      <t>ホウジンシミンゼイ</t>
    </rPh>
    <phoneticPr fontId="18"/>
  </si>
  <si>
    <t>固定資産税</t>
    <rPh sb="0" eb="5">
      <t>コテイシサンゼイ</t>
    </rPh>
    <phoneticPr fontId="18"/>
  </si>
  <si>
    <t>軽自動車税</t>
    <rPh sb="0" eb="4">
      <t>ケイジドウシャ</t>
    </rPh>
    <rPh sb="4" eb="5">
      <t>ゼイ</t>
    </rPh>
    <phoneticPr fontId="18"/>
  </si>
  <si>
    <t>特別土地保有税</t>
    <rPh sb="0" eb="7">
      <t>トクベツトチホユウゼイ</t>
    </rPh>
    <phoneticPr fontId="18"/>
  </si>
  <si>
    <t>都市計画税</t>
    <rPh sb="0" eb="5">
      <t>トシケイカクゼイ</t>
    </rPh>
    <phoneticPr fontId="18"/>
  </si>
  <si>
    <t>その他の未収金</t>
    <rPh sb="2" eb="3">
      <t>タ</t>
    </rPh>
    <rPh sb="4" eb="7">
      <t>ミシュウキン</t>
    </rPh>
    <phoneticPr fontId="14"/>
  </si>
  <si>
    <t>分担金負担金（私立保育所保護者負担金）</t>
    <rPh sb="0" eb="3">
      <t>ブンタンキン</t>
    </rPh>
    <rPh sb="3" eb="6">
      <t>フタンキン</t>
    </rPh>
    <rPh sb="7" eb="9">
      <t>シリツ</t>
    </rPh>
    <rPh sb="9" eb="11">
      <t>ホイク</t>
    </rPh>
    <rPh sb="11" eb="12">
      <t>ジョ</t>
    </rPh>
    <rPh sb="12" eb="15">
      <t>ホゴシャ</t>
    </rPh>
    <rPh sb="15" eb="17">
      <t>フタン</t>
    </rPh>
    <rPh sb="17" eb="18">
      <t>キン</t>
    </rPh>
    <phoneticPr fontId="18"/>
  </si>
  <si>
    <t>使用料手数料（市立保育所保育料）</t>
    <rPh sb="0" eb="3">
      <t>シヨウリョウ</t>
    </rPh>
    <rPh sb="3" eb="6">
      <t>テスウリョウ</t>
    </rPh>
    <rPh sb="7" eb="9">
      <t>シリツ</t>
    </rPh>
    <rPh sb="9" eb="12">
      <t>ホイクショ</t>
    </rPh>
    <rPh sb="12" eb="15">
      <t>ホイクリョウ</t>
    </rPh>
    <phoneticPr fontId="18"/>
  </si>
  <si>
    <t>使用料手数料（市営住宅使用料）</t>
    <rPh sb="0" eb="3">
      <t>シヨウリョウ</t>
    </rPh>
    <rPh sb="3" eb="6">
      <t>テスウリョウ</t>
    </rPh>
    <rPh sb="7" eb="11">
      <t>シエイジュウタク</t>
    </rPh>
    <rPh sb="11" eb="14">
      <t>シヨウリョウ</t>
    </rPh>
    <phoneticPr fontId="18"/>
  </si>
  <si>
    <t>使用料手数料（し尿処理手数料）</t>
    <rPh sb="0" eb="3">
      <t>シヨウリョウ</t>
    </rPh>
    <rPh sb="3" eb="6">
      <t>テスウリョウ</t>
    </rPh>
    <rPh sb="8" eb="9">
      <t>ニョウ</t>
    </rPh>
    <rPh sb="9" eb="11">
      <t>ショリ</t>
    </rPh>
    <rPh sb="11" eb="14">
      <t>テスウリョウ</t>
    </rPh>
    <phoneticPr fontId="18"/>
  </si>
  <si>
    <t>諸収入（学校給食材料費徴収金）</t>
    <rPh sb="0" eb="3">
      <t>ショシュウニュウ</t>
    </rPh>
    <rPh sb="4" eb="8">
      <t>ガッコウキュウショク</t>
    </rPh>
    <rPh sb="8" eb="11">
      <t>ザイリョウヒ</t>
    </rPh>
    <rPh sb="11" eb="14">
      <t>チョウシュウキン</t>
    </rPh>
    <phoneticPr fontId="18"/>
  </si>
  <si>
    <t>諸収入（生活保護費返還金）</t>
    <rPh sb="0" eb="3">
      <t>ショシュウニュウ</t>
    </rPh>
    <rPh sb="4" eb="6">
      <t>セイカツ</t>
    </rPh>
    <rPh sb="6" eb="8">
      <t>ホゴ</t>
    </rPh>
    <rPh sb="8" eb="9">
      <t>ヒ</t>
    </rPh>
    <rPh sb="9" eb="12">
      <t>ヘンカンキン</t>
    </rPh>
    <phoneticPr fontId="18"/>
  </si>
  <si>
    <t>⑦未収金の明細</t>
    <rPh sb="1" eb="4">
      <t>ミシュウキン</t>
    </rPh>
    <rPh sb="5" eb="7">
      <t>メイサイ</t>
    </rPh>
    <phoneticPr fontId="14"/>
  </si>
  <si>
    <t>使用料手数料（保育料）</t>
    <rPh sb="0" eb="3">
      <t>シヨウリョウ</t>
    </rPh>
    <rPh sb="3" eb="6">
      <t>テスウリョウ</t>
    </rPh>
    <rPh sb="7" eb="10">
      <t>ホイクリョウ</t>
    </rPh>
    <phoneticPr fontId="18"/>
  </si>
  <si>
    <t>（２）負債項目の明細</t>
    <rPh sb="3" eb="5">
      <t>フサイ</t>
    </rPh>
    <rPh sb="5" eb="7">
      <t>コウモク</t>
    </rPh>
    <rPh sb="8" eb="10">
      <t>メイサイ</t>
    </rPh>
    <phoneticPr fontId="14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</si>
  <si>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4"/>
  </si>
  <si>
    <t>地方債残高</t>
    <rPh sb="0" eb="3">
      <t>チホウサイ</t>
    </rPh>
    <rPh sb="3" eb="5">
      <t>ザンダカ</t>
    </rPh>
    <phoneticPr fontId="24"/>
  </si>
  <si>
    <t>政府資金</t>
    <rPh sb="0" eb="2">
      <t>セイフ</t>
    </rPh>
    <rPh sb="2" eb="4">
      <t>シキン</t>
    </rPh>
    <phoneticPr fontId="24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</si>
  <si>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4"/>
  </si>
  <si>
    <t>市中銀行</t>
    <rPh sb="0" eb="2">
      <t>シチュウ</t>
    </rPh>
    <rPh sb="2" eb="4">
      <t>ギンコウ</t>
    </rPh>
    <phoneticPr fontId="24"/>
  </si>
  <si>
    <t>その他の
金融機関</t>
    <rPh sb="2" eb="3">
      <t>タ</t>
    </rPh>
    <rPh sb="5" eb="7">
      <t>キンユウ</t>
    </rPh>
    <rPh sb="7" eb="9">
      <t>キカン</t>
    </rPh>
    <phoneticPr fontId="24"/>
  </si>
  <si>
    <t>市場公募債</t>
    <rPh sb="0" eb="2">
      <t>シジョウ</t>
    </rPh>
    <rPh sb="2" eb="5">
      <t>コウボサイ</t>
    </rPh>
    <phoneticPr fontId="24"/>
  </si>
  <si>
    <t>その他</t>
    <rPh sb="2" eb="3">
      <t>タ</t>
    </rPh>
    <phoneticPr fontId="24"/>
  </si>
  <si>
    <t>うち1年内償還予定</t>
    <rPh sb="3" eb="5">
      <t>ネンナイ</t>
    </rPh>
    <rPh sb="5" eb="7">
      <t>ショウカン</t>
    </rPh>
    <rPh sb="7" eb="9">
      <t>ヨテイ</t>
    </rPh>
    <phoneticPr fontId="14"/>
  </si>
  <si>
    <t>うち共同発行債</t>
    <rPh sb="2" eb="4">
      <t>キョウドウ</t>
    </rPh>
    <rPh sb="4" eb="6">
      <t>ハッコウ</t>
    </rPh>
    <rPh sb="6" eb="7">
      <t>サイ</t>
    </rPh>
    <phoneticPr fontId="14"/>
  </si>
  <si>
    <t>うち住民公募債</t>
    <rPh sb="2" eb="4">
      <t>ジュウミン</t>
    </rPh>
    <rPh sb="4" eb="7">
      <t>コウボサイ</t>
    </rPh>
    <phoneticPr fontId="14"/>
  </si>
  <si>
    <t>【通常分】</t>
    <rPh sb="1" eb="3">
      <t>ツウジョウ</t>
    </rPh>
    <rPh sb="3" eb="4">
      <t>ブン</t>
    </rPh>
    <phoneticPr fontId="14"/>
  </si>
  <si>
    <t>　　一般公共事業</t>
    <rPh sb="2" eb="4">
      <t>イッパン</t>
    </rPh>
    <rPh sb="4" eb="6">
      <t>コウキョウ</t>
    </rPh>
    <rPh sb="6" eb="8">
      <t>ジギョウ</t>
    </rPh>
    <phoneticPr fontId="14"/>
  </si>
  <si>
    <t>　　公営住宅建設</t>
    <rPh sb="2" eb="4">
      <t>コウエイ</t>
    </rPh>
    <rPh sb="4" eb="6">
      <t>ジュウタク</t>
    </rPh>
    <rPh sb="6" eb="8">
      <t>ケンセツ</t>
    </rPh>
    <phoneticPr fontId="14"/>
  </si>
  <si>
    <t>　　災害復旧</t>
    <rPh sb="2" eb="4">
      <t>サイガイ</t>
    </rPh>
    <rPh sb="4" eb="6">
      <t>フッキュウ</t>
    </rPh>
    <phoneticPr fontId="14"/>
  </si>
  <si>
    <t>　　教育・福祉施設</t>
    <rPh sb="2" eb="4">
      <t>キョウイク</t>
    </rPh>
    <rPh sb="5" eb="7">
      <t>フクシ</t>
    </rPh>
    <rPh sb="7" eb="9">
      <t>シセツ</t>
    </rPh>
    <phoneticPr fontId="14"/>
  </si>
  <si>
    <t>　　一般単独事業</t>
    <rPh sb="2" eb="4">
      <t>イッパン</t>
    </rPh>
    <rPh sb="4" eb="6">
      <t>タンドク</t>
    </rPh>
    <rPh sb="6" eb="8">
      <t>ジギョウ</t>
    </rPh>
    <phoneticPr fontId="14"/>
  </si>
  <si>
    <t>　　その他</t>
    <rPh sb="4" eb="5">
      <t>ホカ</t>
    </rPh>
    <phoneticPr fontId="14"/>
  </si>
  <si>
    <t>【特別分】</t>
    <rPh sb="1" eb="3">
      <t>トクベツ</t>
    </rPh>
    <rPh sb="3" eb="4">
      <t>ブン</t>
    </rPh>
    <phoneticPr fontId="14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</si>
  <si>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25"/>
  </si>
  <si>
    <t>　　減税補てん債</t>
    <rPh sb="2" eb="4">
      <t>ゲンゼイ</t>
    </rPh>
    <rPh sb="4" eb="5">
      <t>ホ</t>
    </rPh>
    <rPh sb="7" eb="8">
      <t>サイ</t>
    </rPh>
    <phoneticPr fontId="25"/>
  </si>
  <si>
    <t>　　退職手当債</t>
    <rPh sb="2" eb="4">
      <t>タイショク</t>
    </rPh>
    <rPh sb="4" eb="6">
      <t>テアテ</t>
    </rPh>
    <rPh sb="6" eb="7">
      <t>サイ</t>
    </rPh>
    <phoneticPr fontId="25"/>
  </si>
  <si>
    <t>　　その他</t>
    <rPh sb="4" eb="5">
      <t>タ</t>
    </rPh>
    <phoneticPr fontId="25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</si>
  <si>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14"/>
  </si>
  <si>
    <t>1.5％以下</t>
    <rPh sb="4" eb="6">
      <t>イカ</t>
    </rPh>
    <phoneticPr fontId="24"/>
  </si>
  <si>
    <t>1.5％超
2.0％以下</t>
    <rPh sb="4" eb="5">
      <t>チョウ</t>
    </rPh>
    <rPh sb="10" eb="12">
      <t>イカ</t>
    </rPh>
    <phoneticPr fontId="24"/>
  </si>
  <si>
    <t>2.0％超
2.5％以下</t>
    <rPh sb="4" eb="5">
      <t>チョウ</t>
    </rPh>
    <rPh sb="10" eb="12">
      <t>イカ</t>
    </rPh>
    <phoneticPr fontId="24"/>
  </si>
  <si>
    <t>2.5％超
3.0％以下</t>
    <rPh sb="4" eb="5">
      <t>チョウ</t>
    </rPh>
    <rPh sb="10" eb="12">
      <t>イカ</t>
    </rPh>
    <phoneticPr fontId="24"/>
  </si>
  <si>
    <t>3.0％超
3.5％以下</t>
    <rPh sb="4" eb="5">
      <t>チョウ</t>
    </rPh>
    <rPh sb="10" eb="12">
      <t>イカ</t>
    </rPh>
    <phoneticPr fontId="24"/>
  </si>
  <si>
    <t>3.5％超
4.0％以下</t>
    <rPh sb="4" eb="5">
      <t>チョウ</t>
    </rPh>
    <rPh sb="10" eb="12">
      <t>イカ</t>
    </rPh>
    <phoneticPr fontId="24"/>
  </si>
  <si>
    <t>4.0％超</t>
    <rPh sb="4" eb="5">
      <t>チョウ</t>
    </rPh>
    <phoneticPr fontId="24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</si>
  <si>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4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</si>
  <si>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14"/>
  </si>
  <si>
    <t>１年以内</t>
    <rPh sb="1" eb="2">
      <t>ネン</t>
    </rPh>
    <rPh sb="2" eb="4">
      <t>イナイ</t>
    </rPh>
    <phoneticPr fontId="14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</si>
  <si>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14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</si>
  <si>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14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</si>
  <si>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14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</si>
  <si>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14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</si>
  <si>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14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</si>
  <si>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14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</si>
  <si>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14"/>
  </si>
  <si>
    <t>20年超</t>
    <rPh sb="2" eb="3">
      <t>ネン</t>
    </rPh>
    <rPh sb="3" eb="4">
      <t>チョウ</t>
    </rPh>
    <phoneticPr fontId="14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</si>
  <si>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14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</si>
  <si>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4"/>
  </si>
  <si>
    <t>契約条項の概要</t>
    <rPh sb="0" eb="2">
      <t>ケイヤク</t>
    </rPh>
    <rPh sb="2" eb="4">
      <t>ジョウコウ</t>
    </rPh>
    <rPh sb="5" eb="7">
      <t>ガイヨウ</t>
    </rPh>
    <phoneticPr fontId="24"/>
  </si>
  <si>
    <t>該当なし</t>
    <rPh sb="0" eb="2">
      <t>ガイトウ</t>
    </rPh>
    <phoneticPr fontId="14"/>
  </si>
  <si>
    <t>⑤引当金の明細</t>
    <rPh sb="1" eb="4">
      <t>ヒキアテキン</t>
    </rPh>
    <rPh sb="5" eb="7">
      <t>メイサイ</t>
    </rPh>
    <phoneticPr fontId="14"/>
  </si>
  <si>
    <t>区分</t>
    <rPh sb="0" eb="2">
      <t>クブン</t>
    </rPh>
    <phoneticPr fontId="14"/>
  </si>
  <si>
    <t>前年度末残高</t>
    <rPh sb="0" eb="3">
      <t>ゼンネンド</t>
    </rPh>
    <rPh sb="3" eb="4">
      <t>マツ</t>
    </rPh>
    <rPh sb="4" eb="6">
      <t>ザンダカ</t>
    </rPh>
    <phoneticPr fontId="14"/>
  </si>
  <si>
    <t>本年度増加額</t>
    <rPh sb="0" eb="3">
      <t>ホンネンド</t>
    </rPh>
    <rPh sb="3" eb="5">
      <t>ゾウカ</t>
    </rPh>
    <rPh sb="5" eb="6">
      <t>ガク</t>
    </rPh>
    <phoneticPr fontId="14"/>
  </si>
  <si>
    <t>本年度減少額</t>
    <rPh sb="0" eb="3">
      <t>ホンネンド</t>
    </rPh>
    <rPh sb="3" eb="6">
      <t>ゲンショウガク</t>
    </rPh>
    <phoneticPr fontId="14"/>
  </si>
  <si>
    <t>本年度末残高</t>
    <rPh sb="0" eb="3">
      <t>ホンネンド</t>
    </rPh>
    <rPh sb="3" eb="4">
      <t>マツ</t>
    </rPh>
    <rPh sb="4" eb="6">
      <t>ザンダカ</t>
    </rPh>
    <phoneticPr fontId="14"/>
  </si>
  <si>
    <t>目的使用</t>
    <rPh sb="0" eb="2">
      <t>モクテキ</t>
    </rPh>
    <rPh sb="2" eb="4">
      <t>シヨウ</t>
    </rPh>
    <phoneticPr fontId="14"/>
  </si>
  <si>
    <t>その他</t>
    <rPh sb="2" eb="3">
      <t>タ</t>
    </rPh>
    <phoneticPr fontId="14"/>
  </si>
  <si>
    <t>固定資産</t>
    <rPh sb="0" eb="2">
      <t>コテイ</t>
    </rPh>
    <rPh sb="2" eb="4">
      <t>シサン</t>
    </rPh>
    <phoneticPr fontId="14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</si>
  <si>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14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</si>
  <si>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14"/>
  </si>
  <si>
    <t>流動資産</t>
    <rPh sb="0" eb="2">
      <t>リュウドウ</t>
    </rPh>
    <rPh sb="2" eb="4">
      <t>シサン</t>
    </rPh>
    <phoneticPr fontId="14"/>
  </si>
  <si>
    <t>固定負債</t>
    <rPh sb="0" eb="2">
      <t>コテイ</t>
    </rPh>
    <rPh sb="2" eb="4">
      <t>フサイ</t>
    </rPh>
    <phoneticPr fontId="1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</si>
  <si>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14"/>
  </si>
  <si>
    <t>損失補償等引当金</t>
    <rPh sb="0" eb="2">
      <t>ソンシツ</t>
    </rPh>
    <rPh sb="2" eb="5">
      <t>ホショウトウ</t>
    </rPh>
    <rPh sb="5" eb="7">
      <t>ヒキアテ</t>
    </rPh>
    <rPh sb="7" eb="8">
      <t>キン</t>
    </rPh>
    <phoneticPr fontId="14"/>
  </si>
  <si>
    <t>流動負債</t>
    <rPh sb="0" eb="2">
      <t>リュウドウ</t>
    </rPh>
    <rPh sb="2" eb="4">
      <t>フサイ</t>
    </rPh>
    <phoneticPr fontId="14"/>
  </si>
  <si>
    <t>賞与等引当金</t>
    <rPh sb="0" eb="3">
      <t>ショウヨトウ</t>
    </rPh>
    <rPh sb="3" eb="5">
      <t>ヒキアテ</t>
    </rPh>
    <rPh sb="5" eb="6">
      <t>キン</t>
    </rPh>
    <phoneticPr fontId="14"/>
  </si>
  <si>
    <t>４．資金収支計算書の内容に関する明細</t>
    <phoneticPr fontId="14"/>
  </si>
  <si>
    <t>（１）資金の明細</t>
    <rPh sb="3" eb="5">
      <t>シキン</t>
    </rPh>
    <rPh sb="6" eb="8">
      <t>メイサイ</t>
    </rPh>
    <phoneticPr fontId="14"/>
  </si>
  <si>
    <t>現金</t>
    <rPh sb="0" eb="2">
      <t>ゲンキン</t>
    </rPh>
    <phoneticPr fontId="14"/>
  </si>
  <si>
    <t>要求払預金</t>
    <rPh sb="0" eb="2">
      <t>ヨウキュウ</t>
    </rPh>
    <rPh sb="2" eb="3">
      <t>バラ</t>
    </rPh>
    <rPh sb="3" eb="5">
      <t>ヨキン</t>
    </rPh>
    <phoneticPr fontId="14"/>
  </si>
  <si>
    <t>短期投資</t>
    <rPh sb="0" eb="2">
      <t>タンキ</t>
    </rPh>
    <rPh sb="2" eb="4">
      <t>トウシ</t>
    </rPh>
    <phoneticPr fontId="14"/>
  </si>
  <si>
    <t>（２）財源情報の明細</t>
    <rPh sb="3" eb="5">
      <t>ザイゲン</t>
    </rPh>
    <rPh sb="5" eb="7">
      <t>ジョウホウ</t>
    </rPh>
    <rPh sb="8" eb="10">
      <t>メイサイ</t>
    </rPh>
    <phoneticPr fontId="14"/>
  </si>
  <si>
    <t>金額</t>
    <rPh sb="0" eb="2">
      <t>キンガク</t>
    </rPh>
    <phoneticPr fontId="14"/>
  </si>
  <si>
    <t>内訳</t>
    <rPh sb="0" eb="2">
      <t>ウチワケ</t>
    </rPh>
    <phoneticPr fontId="14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</si>
  <si>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4"/>
  </si>
  <si>
    <t>地方債</t>
    <rPh sb="0" eb="3">
      <t>チホウサイ</t>
    </rPh>
    <phoneticPr fontId="14"/>
  </si>
  <si>
    <t>税収等</t>
    <rPh sb="0" eb="3">
      <t>ゼイシュウナド</t>
    </rPh>
    <phoneticPr fontId="14"/>
  </si>
  <si>
    <t>純行政コスト</t>
    <rPh sb="0" eb="1">
      <t>ジュン</t>
    </rPh>
    <rPh sb="1" eb="3">
      <t>ギョウセイ</t>
    </rPh>
    <phoneticPr fontId="14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</si>
  <si>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4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</si>
  <si>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4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</si>
  <si>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4"/>
  </si>
  <si>
    <t>（１）財源の明細</t>
    <rPh sb="3" eb="5">
      <t>ザイゲン</t>
    </rPh>
    <rPh sb="6" eb="8">
      <t>メイサイ</t>
    </rPh>
    <phoneticPr fontId="14"/>
  </si>
  <si>
    <t>会計</t>
    <rPh sb="0" eb="2">
      <t>カイケイ</t>
    </rPh>
    <phoneticPr fontId="14"/>
  </si>
  <si>
    <t>財源の内容</t>
    <rPh sb="0" eb="2">
      <t>ザイゲン</t>
    </rPh>
    <rPh sb="3" eb="5">
      <t>ナイヨウ</t>
    </rPh>
    <phoneticPr fontId="14"/>
  </si>
  <si>
    <t>一般会計</t>
    <rPh sb="0" eb="4">
      <t>イッパンカイケイ</t>
    </rPh>
    <phoneticPr fontId="14"/>
  </si>
  <si>
    <t>税収等</t>
    <rPh sb="0" eb="2">
      <t>ゼイシュウ</t>
    </rPh>
    <rPh sb="2" eb="3">
      <t>ナド</t>
    </rPh>
    <phoneticPr fontId="14"/>
  </si>
  <si>
    <t>市税</t>
  </si>
  <si>
    <t>地方譲与税</t>
  </si>
  <si>
    <t>利子割交付金</t>
  </si>
  <si>
    <t>配当割交付金</t>
  </si>
  <si>
    <t>株式等譲渡所得割交付金</t>
  </si>
  <si>
    <t>地方消費税交付金</t>
  </si>
  <si>
    <t>ゴルフ場利用税交付金</t>
  </si>
  <si>
    <t>自動車取得税交付金</t>
  </si>
  <si>
    <t>地方特例交付金</t>
  </si>
  <si>
    <t>地方交付税</t>
  </si>
  <si>
    <t>交通安全対策特別交付金</t>
  </si>
  <si>
    <t>分担金及び負担金</t>
  </si>
  <si>
    <t>寄附金</t>
    <phoneticPr fontId="14"/>
  </si>
  <si>
    <t>特別会計繰入金</t>
    <phoneticPr fontId="14"/>
  </si>
  <si>
    <t>資本的
補助金</t>
    <phoneticPr fontId="14"/>
  </si>
  <si>
    <t>国庫支出金</t>
    <rPh sb="0" eb="5">
      <t>コッコシシュツキン</t>
    </rPh>
    <phoneticPr fontId="14"/>
  </si>
  <si>
    <t>国県等補助金</t>
    <phoneticPr fontId="14"/>
  </si>
  <si>
    <t>県支出金</t>
    <rPh sb="0" eb="1">
      <t>ケン</t>
    </rPh>
    <rPh sb="1" eb="4">
      <t>シシュツキン</t>
    </rPh>
    <phoneticPr fontId="14"/>
  </si>
  <si>
    <t>計</t>
    <rPh sb="0" eb="1">
      <t>ケイ</t>
    </rPh>
    <phoneticPr fontId="14"/>
  </si>
  <si>
    <t>経常的
補助金</t>
    <phoneticPr fontId="14"/>
  </si>
  <si>
    <t>公共施設整備基金特別会計</t>
    <rPh sb="0" eb="12">
      <t>コウキョウシセツセイビキキントクベツカイケイ</t>
    </rPh>
    <phoneticPr fontId="14"/>
  </si>
  <si>
    <t>公共施設整備寄附金</t>
    <phoneticPr fontId="14"/>
  </si>
  <si>
    <t>資本的
補助金</t>
    <phoneticPr fontId="14"/>
  </si>
  <si>
    <t>国県等補助金</t>
    <phoneticPr fontId="14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</si>
  <si>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4"/>
  </si>
  <si>
    <t>（１）補助金等の明細</t>
    <rPh sb="3" eb="7">
      <t>ホジョキンナド</t>
    </rPh>
    <rPh sb="8" eb="10">
      <t>メイサイ</t>
    </rPh>
    <phoneticPr fontId="4"/>
  </si>
  <si>
    <t>区分</t>
    <rPh sb="0" eb="2">
      <t>クブン</t>
    </rPh>
    <phoneticPr fontId="4"/>
  </si>
  <si>
    <t>名称</t>
    <rPh sb="0" eb="2">
      <t>メイショウ</t>
    </rPh>
    <phoneticPr fontId="4"/>
  </si>
  <si>
    <t>相手先</t>
    <rPh sb="0" eb="3">
      <t>アイテサキ</t>
    </rPh>
    <phoneticPr fontId="4"/>
  </si>
  <si>
    <t>金額</t>
    <rPh sb="0" eb="2">
      <t>キンガク</t>
    </rPh>
    <phoneticPr fontId="4"/>
  </si>
  <si>
    <t>支出目的</t>
    <rPh sb="0" eb="2">
      <t>シシュツ</t>
    </rPh>
    <rPh sb="2" eb="4">
      <t>モクテキ</t>
    </rPh>
    <phoneticPr fontId="4"/>
  </si>
  <si>
    <t>他団体への公共施設等整備補助金等_x000D_
(所有外資産分）</t>
  </si>
  <si>
    <t>集会所整備補助金</t>
    <phoneticPr fontId="14"/>
  </si>
  <si>
    <t>各自治会</t>
    <rPh sb="0" eb="1">
      <t>カク</t>
    </rPh>
    <rPh sb="1" eb="4">
      <t>ジチカイ</t>
    </rPh>
    <phoneticPr fontId="14"/>
  </si>
  <si>
    <t>集会所整備</t>
  </si>
  <si>
    <t>各保育所</t>
    <rPh sb="0" eb="1">
      <t>カク</t>
    </rPh>
    <rPh sb="1" eb="4">
      <t>ホイクショ</t>
    </rPh>
    <phoneticPr fontId="14"/>
  </si>
  <si>
    <t>計</t>
    <rPh sb="0" eb="1">
      <t>ケイ</t>
    </rPh>
    <phoneticPr fontId="4"/>
  </si>
  <si>
    <t>保育所運営</t>
    <rPh sb="3" eb="5">
      <t>ウンエイ</t>
    </rPh>
    <phoneticPr fontId="14"/>
  </si>
  <si>
    <t>療養給付</t>
  </si>
  <si>
    <t>病院運営</t>
    <rPh sb="0" eb="2">
      <t>ビョウイン</t>
    </rPh>
    <rPh sb="2" eb="4">
      <t>ウンエイ</t>
    </rPh>
    <phoneticPr fontId="14"/>
  </si>
  <si>
    <t>福祉給付</t>
    <rPh sb="0" eb="2">
      <t>フクシ</t>
    </rPh>
    <rPh sb="2" eb="4">
      <t>キュウフ</t>
    </rPh>
    <phoneticPr fontId="14"/>
  </si>
  <si>
    <t>私立保育所運営費補助金</t>
  </si>
  <si>
    <t>生駒市学童保育運営協議会他</t>
    <rPh sb="12" eb="13">
      <t>タ</t>
    </rPh>
    <phoneticPr fontId="14"/>
  </si>
  <si>
    <t>児童育成クラブ運営</t>
  </si>
  <si>
    <t>自治会</t>
    <rPh sb="0" eb="3">
      <t>ジチカイ</t>
    </rPh>
    <phoneticPr fontId="14"/>
  </si>
  <si>
    <t>自治会運営</t>
    <rPh sb="0" eb="3">
      <t>ジチカイ</t>
    </rPh>
    <rPh sb="3" eb="5">
      <t>ウンエイ</t>
    </rPh>
    <phoneticPr fontId="14"/>
  </si>
  <si>
    <t>合計</t>
    <rPh sb="0" eb="2">
      <t>ゴウケイ</t>
    </rPh>
    <phoneticPr fontId="4"/>
  </si>
  <si>
    <t>私立保育所等施設整備費補助金</t>
    <phoneticPr fontId="14"/>
  </si>
  <si>
    <t>保育所整備</t>
    <phoneticPr fontId="14"/>
  </si>
  <si>
    <t>その他の補助金等</t>
    <phoneticPr fontId="14"/>
  </si>
  <si>
    <t>私立保育所保育実施負担金</t>
    <phoneticPr fontId="14"/>
  </si>
  <si>
    <t>療養給付費負担金</t>
    <phoneticPr fontId="14"/>
  </si>
  <si>
    <t>奈良県後期高齢者医療広域連合</t>
    <phoneticPr fontId="14"/>
  </si>
  <si>
    <t>病院事業会計負担金</t>
    <phoneticPr fontId="14"/>
  </si>
  <si>
    <t>生駒市病院事業代表者</t>
    <phoneticPr fontId="14"/>
  </si>
  <si>
    <t>臨時福祉給付金</t>
    <phoneticPr fontId="14"/>
  </si>
  <si>
    <t>給付金受給者</t>
    <phoneticPr fontId="14"/>
  </si>
  <si>
    <t>児童育成クラブ運営助成金</t>
    <phoneticPr fontId="14"/>
  </si>
  <si>
    <t>自治振興補助金</t>
    <phoneticPr fontId="14"/>
  </si>
  <si>
    <t>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</si>
</sst>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_ * #,##0,_ ;_ * \-#,##0,_ ;_ * &quot;-&quot;_ ;_ @_ "/>
    <numFmt numFmtId="177" formatCode="#,##0;&quot;△ &quot;#,##0"/>
    <numFmt numFmtId="178" formatCode="#,##0,;\-#,##0,;&quot;-&quot;"/>
    <numFmt numFmtId="179" formatCode="#,##0.00&quot;%&quot;;&quot;△ &quot;#,##0.00&quot;%&quot;"/>
  </numFmts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　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　Ｐゴシック"/>
      <family val="3"/>
      <charset val="128"/>
    </font>
    <font>
      <sz val="9"/>
      <color theme="1"/>
      <name val="ＭＳ　Ｐゴシック"/>
      <family val="3"/>
      <charset val="128"/>
    </font>
    <font>
      <sz val="11"/>
      <color theme="1"/>
      <name val="ＭＳ　Ｐゴシック"/>
      <family val="3"/>
      <charset val="128"/>
    </font>
    <font>
      <sz val="10"/>
      <name val="ＭＳ　Ｐゴシック"/>
      <family val="3"/>
      <charset val="128"/>
    </font>
    <font>
      <sz val="10"/>
      <color theme="1"/>
      <name val="ＭＳ　Ｐゴシック"/>
      <family val="3"/>
      <charset val="128"/>
    </font>
    <font>
      <sz val="12"/>
      <name val="ＭＳ　Ｐゴシック"/>
      <family val="3"/>
      <charset val="128"/>
    </font>
    <font>
      <sz val="14"/>
      <name val="ＭＳ　Ｐゴシック"/>
      <family val="3"/>
      <charset val="128"/>
    </font>
    <font>
      <sz val="9"/>
      <name val="ＭＳ　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color indexed="12"/>
      <name val="ＭＳ 明朝"/>
      <family val="1"/>
      <charset val="128"/>
    </font>
    <font>
      <sz val="8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indexed="8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</cellStyleXfs>
  <cellXfs count="294">
    <xf numFmtId="0" fontId="0" fillId="0" borderId="0" xfId="0">
      <alignment vertical="center"/>
    </xf>
    <xf numFmtId="0" fontId="3" fillId="0" borderId="0" xfId="2" applyFont="1" applyFill="1" applyAlignment="1">
      <alignment vertical="center"/>
    </xf>
    <xf numFmtId="0" fontId="3" fillId="0" borderId="1" xfId="2" applyFont="1" applyFill="1" applyBorder="1" applyAlignment="1">
      <alignment vertical="center"/>
    </xf>
    <xf numFmtId="0" fontId="5" fillId="0" borderId="1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38" fontId="7" fillId="0" borderId="0" xfId="1" applyFont="1" applyFill="1" applyAlignment="1">
      <alignment vertical="center"/>
    </xf>
    <xf numFmtId="176" fontId="8" fillId="0" borderId="3" xfId="3" applyNumberFormat="1" applyFont="1" applyFill="1" applyBorder="1" applyAlignment="1">
      <alignment horizontal="right" vertical="center" wrapText="1"/>
    </xf>
    <xf numFmtId="0" fontId="10" fillId="0" borderId="1" xfId="3" applyFont="1" applyFill="1" applyBorder="1" applyAlignment="1">
      <alignment vertical="center"/>
    </xf>
    <xf numFmtId="0" fontId="11" fillId="0" borderId="1" xfId="3" applyFont="1" applyFill="1" applyBorder="1" applyAlignment="1">
      <alignment vertical="center"/>
    </xf>
    <xf numFmtId="0" fontId="8" fillId="0" borderId="0" xfId="3" applyFont="1" applyFill="1" applyBorder="1">
      <alignment vertical="center"/>
    </xf>
    <xf numFmtId="0" fontId="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right" vertical="center"/>
    </xf>
    <xf numFmtId="0" fontId="7" fillId="0" borderId="0" xfId="4" applyFont="1" applyFill="1" applyAlignment="1">
      <alignment vertical="center"/>
    </xf>
    <xf numFmtId="176" fontId="8" fillId="0" borderId="2" xfId="3" applyNumberFormat="1" applyFont="1" applyFill="1" applyBorder="1" applyAlignment="1">
      <alignment horizontal="right" vertical="center" wrapText="1"/>
    </xf>
    <xf numFmtId="0" fontId="0" fillId="0" borderId="0" xfId="0" applyProtection="1">
      <alignment vertical="center"/>
    </xf>
    <xf numFmtId="49" fontId="13" fillId="2" borderId="2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49" fontId="17" fillId="0" borderId="0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Protection="1">
      <alignment vertical="center"/>
    </xf>
    <xf numFmtId="0" fontId="13" fillId="0" borderId="0" xfId="0" applyFont="1" applyBorder="1" applyProtection="1">
      <alignment vertical="center"/>
    </xf>
    <xf numFmtId="49" fontId="13" fillId="2" borderId="2" xfId="0" applyNumberFormat="1" applyFont="1" applyFill="1" applyBorder="1" applyAlignment="1" applyProtection="1">
      <alignment horizontal="center" vertical="center"/>
    </xf>
    <xf numFmtId="49" fontId="18" fillId="2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 wrapText="1"/>
    </xf>
    <xf numFmtId="0" fontId="13" fillId="3" borderId="2" xfId="0" applyFont="1" applyFill="1" applyBorder="1" applyAlignment="1" applyProtection="1">
      <alignment horizontal="center" vertical="center" wrapText="1"/>
    </xf>
    <xf numFmtId="49" fontId="13" fillId="0" borderId="2" xfId="3" applyNumberFormat="1" applyFont="1" applyBorder="1" applyAlignment="1" applyProtection="1">
      <alignment horizontal="left" vertical="center"/>
      <protection locked="0"/>
    </xf>
    <xf numFmtId="178" fontId="13" fillId="0" borderId="2" xfId="0" applyNumberFormat="1" applyFont="1" applyBorder="1" applyAlignment="1" applyProtection="1">
      <alignment horizontal="right" vertical="center"/>
      <protection locked="0"/>
    </xf>
    <xf numFmtId="178" fontId="13" fillId="3" borderId="2" xfId="0" applyNumberFormat="1" applyFont="1" applyFill="1" applyBorder="1" applyAlignment="1" applyProtection="1">
      <alignment horizontal="right" vertical="center"/>
    </xf>
    <xf numFmtId="49" fontId="13" fillId="0" borderId="2" xfId="0" applyNumberFormat="1" applyFont="1" applyBorder="1" applyProtection="1">
      <alignment vertical="center"/>
    </xf>
    <xf numFmtId="178" fontId="13" fillId="0" borderId="2" xfId="0" applyNumberFormat="1" applyFont="1" applyBorder="1" applyAlignment="1" applyProtection="1">
      <alignment horizontal="right" vertical="center"/>
    </xf>
    <xf numFmtId="49" fontId="13" fillId="0" borderId="2" xfId="0" applyNumberFormat="1" applyFont="1" applyFill="1" applyBorder="1" applyAlignment="1" applyProtection="1">
      <alignment horizontal="center" vertical="center"/>
    </xf>
    <xf numFmtId="49" fontId="13" fillId="0" borderId="2" xfId="3" applyNumberFormat="1" applyFont="1" applyBorder="1" applyAlignment="1" applyProtection="1">
      <alignment horizontal="left" vertical="center" wrapText="1"/>
      <protection locked="0"/>
    </xf>
    <xf numFmtId="10" fontId="13" fillId="3" borderId="2" xfId="0" applyNumberFormat="1" applyFont="1" applyFill="1" applyBorder="1" applyAlignment="1" applyProtection="1">
      <alignment horizontal="right" vertical="center"/>
    </xf>
    <xf numFmtId="178" fontId="13" fillId="0" borderId="2" xfId="0" applyNumberFormat="1" applyFont="1" applyFill="1" applyBorder="1" applyAlignment="1" applyProtection="1">
      <alignment horizontal="right" vertical="center"/>
      <protection locked="0"/>
    </xf>
    <xf numFmtId="0" fontId="17" fillId="0" borderId="0" xfId="0" applyFont="1" applyBorder="1" applyAlignment="1" applyProtection="1">
      <alignment horizontal="right" vertical="center"/>
    </xf>
    <xf numFmtId="49" fontId="13" fillId="0" borderId="2" xfId="0" applyNumberFormat="1" applyFont="1" applyBorder="1" applyAlignment="1" applyProtection="1">
      <alignment horizontal="left" vertical="center" wrapText="1"/>
      <protection locked="0"/>
    </xf>
    <xf numFmtId="178" fontId="18" fillId="0" borderId="2" xfId="0" applyNumberFormat="1" applyFont="1" applyBorder="1" applyAlignment="1" applyProtection="1">
      <alignment horizontal="right" vertical="center"/>
      <protection locked="0"/>
    </xf>
    <xf numFmtId="49" fontId="13" fillId="0" borderId="2" xfId="3" applyNumberFormat="1" applyFont="1" applyFill="1" applyBorder="1" applyAlignment="1" applyProtection="1">
      <alignment horizontal="left" vertical="center" wrapText="1"/>
      <protection locked="0"/>
    </xf>
    <xf numFmtId="178" fontId="18" fillId="3" borderId="2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13" fillId="0" borderId="0" xfId="0" applyFont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49" fontId="13" fillId="0" borderId="5" xfId="0" applyNumberFormat="1" applyFont="1" applyBorder="1" applyAlignment="1" applyProtection="1">
      <alignment horizontal="left" vertical="center" wrapText="1"/>
      <protection locked="0"/>
    </xf>
    <xf numFmtId="178" fontId="13" fillId="0" borderId="5" xfId="0" applyNumberFormat="1" applyFont="1" applyBorder="1" applyAlignment="1" applyProtection="1">
      <alignment horizontal="right" vertical="center"/>
      <protection locked="0"/>
    </xf>
    <xf numFmtId="178" fontId="13" fillId="3" borderId="5" xfId="0" applyNumberFormat="1" applyFont="1" applyFill="1" applyBorder="1" applyAlignment="1" applyProtection="1">
      <alignment horizontal="right" vertical="center"/>
    </xf>
    <xf numFmtId="49" fontId="18" fillId="0" borderId="5" xfId="0" applyNumberFormat="1" applyFont="1" applyBorder="1" applyAlignment="1" applyProtection="1">
      <alignment horizontal="left" vertical="center" wrapText="1"/>
      <protection locked="0"/>
    </xf>
    <xf numFmtId="178" fontId="13" fillId="0" borderId="5" xfId="0" applyNumberFormat="1" applyFont="1" applyFill="1" applyBorder="1" applyAlignment="1" applyProtection="1">
      <alignment horizontal="right" vertical="center"/>
      <protection locked="0"/>
    </xf>
    <xf numFmtId="49" fontId="13" fillId="0" borderId="5" xfId="0" applyNumberFormat="1" applyFont="1" applyBorder="1" applyAlignment="1" applyProtection="1">
      <alignment horizontal="left" vertical="center"/>
    </xf>
    <xf numFmtId="178" fontId="13" fillId="0" borderId="5" xfId="0" applyNumberFormat="1" applyFont="1" applyBorder="1" applyAlignment="1" applyProtection="1">
      <alignment horizontal="right" vertical="center"/>
    </xf>
    <xf numFmtId="49" fontId="13" fillId="2" borderId="6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left" vertical="center"/>
    </xf>
    <xf numFmtId="0" fontId="17" fillId="0" borderId="1" xfId="0" applyFont="1" applyBorder="1" applyAlignment="1" applyProtection="1">
      <alignment horizontal="right" vertical="center"/>
    </xf>
    <xf numFmtId="0" fontId="13" fillId="0" borderId="8" xfId="0" applyFont="1" applyFill="1" applyBorder="1" applyAlignment="1" applyProtection="1">
      <alignment horizontal="left" vertical="center" wrapText="1"/>
    </xf>
    <xf numFmtId="0" fontId="13" fillId="0" borderId="7" xfId="0" applyFont="1" applyFill="1" applyBorder="1" applyAlignment="1" applyProtection="1">
      <alignment horizontal="left" vertical="center" wrapText="1"/>
    </xf>
    <xf numFmtId="0" fontId="13" fillId="0" borderId="9" xfId="0" applyFont="1" applyFill="1" applyBorder="1" applyAlignment="1" applyProtection="1">
      <alignment horizontal="left" vertical="center" wrapText="1"/>
    </xf>
    <xf numFmtId="0" fontId="13" fillId="0" borderId="6" xfId="0" applyFont="1" applyBorder="1" applyAlignment="1" applyProtection="1">
      <alignment horizontal="left" vertical="center" wrapText="1"/>
      <protection locked="0"/>
    </xf>
    <xf numFmtId="178" fontId="13" fillId="0" borderId="2" xfId="0" applyNumberFormat="1" applyFont="1" applyBorder="1" applyAlignment="1" applyProtection="1">
      <alignment horizontal="right" vertical="center" wrapText="1"/>
      <protection locked="0"/>
    </xf>
    <xf numFmtId="178" fontId="13" fillId="0" borderId="6" xfId="0" applyNumberFormat="1" applyFont="1" applyBorder="1" applyAlignment="1" applyProtection="1">
      <alignment horizontal="right" vertical="center" wrapText="1"/>
      <protection locked="0"/>
    </xf>
    <xf numFmtId="0" fontId="13" fillId="0" borderId="8" xfId="0" applyFont="1" applyBorder="1" applyAlignment="1" applyProtection="1">
      <alignment horizontal="left" vertical="center" wrapText="1"/>
    </xf>
    <xf numFmtId="177" fontId="13" fillId="0" borderId="7" xfId="0" applyNumberFormat="1" applyFont="1" applyBorder="1" applyAlignment="1" applyProtection="1">
      <alignment horizontal="right" vertical="center" wrapText="1"/>
    </xf>
    <xf numFmtId="177" fontId="13" fillId="0" borderId="9" xfId="0" applyNumberFormat="1" applyFont="1" applyBorder="1" applyAlignment="1" applyProtection="1">
      <alignment horizontal="right" vertical="center" wrapText="1"/>
    </xf>
    <xf numFmtId="0" fontId="13" fillId="0" borderId="3" xfId="0" applyFont="1" applyFill="1" applyBorder="1" applyAlignment="1" applyProtection="1">
      <alignment horizontal="left" vertical="center"/>
    </xf>
    <xf numFmtId="0" fontId="13" fillId="0" borderId="7" xfId="0" applyFont="1" applyFill="1" applyBorder="1" applyAlignment="1" applyProtection="1">
      <alignment horizontal="left" vertical="center"/>
    </xf>
    <xf numFmtId="0" fontId="13" fillId="0" borderId="4" xfId="0" applyFont="1" applyFill="1" applyBorder="1" applyAlignment="1" applyProtection="1">
      <alignment horizontal="left" vertical="center"/>
    </xf>
    <xf numFmtId="0" fontId="13" fillId="0" borderId="2" xfId="0" applyFont="1" applyBorder="1" applyAlignment="1" applyProtection="1">
      <alignment horizontal="left" vertical="center"/>
      <protection locked="0"/>
    </xf>
    <xf numFmtId="177" fontId="13" fillId="0" borderId="2" xfId="0" applyNumberFormat="1" applyFont="1" applyBorder="1" applyAlignment="1" applyProtection="1">
      <alignment horizontal="right" vertical="center"/>
      <protection locked="0"/>
    </xf>
    <xf numFmtId="0" fontId="13" fillId="0" borderId="3" xfId="0" applyFont="1" applyBorder="1" applyProtection="1">
      <alignment vertical="center"/>
    </xf>
    <xf numFmtId="177" fontId="13" fillId="0" borderId="7" xfId="0" applyNumberFormat="1" applyFont="1" applyBorder="1" applyAlignment="1" applyProtection="1">
      <alignment horizontal="right" vertical="center"/>
    </xf>
    <xf numFmtId="177" fontId="13" fillId="0" borderId="4" xfId="0" applyNumberFormat="1" applyFont="1" applyBorder="1" applyAlignment="1" applyProtection="1">
      <alignment horizontal="right" vertical="center"/>
    </xf>
    <xf numFmtId="178" fontId="13" fillId="0" borderId="7" xfId="0" applyNumberFormat="1" applyFont="1" applyBorder="1" applyAlignment="1" applyProtection="1">
      <alignment horizontal="right" vertical="center"/>
    </xf>
    <xf numFmtId="178" fontId="13" fillId="0" borderId="4" xfId="0" applyNumberFormat="1" applyFont="1" applyBorder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20" fillId="0" borderId="0" xfId="0" applyFont="1" applyBorder="1" applyAlignment="1" applyProtection="1">
      <alignment horizontal="center" vertical="center"/>
    </xf>
    <xf numFmtId="49" fontId="13" fillId="2" borderId="8" xfId="0" applyNumberFormat="1" applyFont="1" applyFill="1" applyBorder="1" applyAlignment="1" applyProtection="1">
      <alignment horizontal="left" vertical="center"/>
    </xf>
    <xf numFmtId="49" fontId="13" fillId="2" borderId="1" xfId="0" applyNumberFormat="1" applyFont="1" applyFill="1" applyBorder="1" applyAlignment="1" applyProtection="1">
      <alignment horizontal="left" vertical="center"/>
    </xf>
    <xf numFmtId="49" fontId="13" fillId="2" borderId="9" xfId="0" applyNumberFormat="1" applyFont="1" applyFill="1" applyBorder="1" applyAlignment="1" applyProtection="1">
      <alignment horizontal="left" vertical="center"/>
    </xf>
    <xf numFmtId="0" fontId="13" fillId="0" borderId="8" xfId="0" applyFont="1" applyFill="1" applyBorder="1" applyAlignment="1" applyProtection="1">
      <alignment horizontal="left" vertical="center"/>
    </xf>
    <xf numFmtId="0" fontId="13" fillId="0" borderId="1" xfId="0" applyFont="1" applyFill="1" applyBorder="1" applyAlignment="1" applyProtection="1">
      <alignment horizontal="left" vertical="center"/>
    </xf>
    <xf numFmtId="0" fontId="13" fillId="0" borderId="9" xfId="0" applyFont="1" applyFill="1" applyBorder="1" applyAlignment="1" applyProtection="1">
      <alignment horizontal="left" vertical="center"/>
    </xf>
    <xf numFmtId="49" fontId="13" fillId="0" borderId="2" xfId="0" applyNumberFormat="1" applyFont="1" applyBorder="1" applyAlignment="1" applyProtection="1">
      <alignment horizontal="left" vertical="center"/>
      <protection locked="0"/>
    </xf>
    <xf numFmtId="177" fontId="13" fillId="0" borderId="7" xfId="0" applyNumberFormat="1" applyFont="1" applyBorder="1" applyProtection="1">
      <alignment vertical="center"/>
    </xf>
    <xf numFmtId="177" fontId="13" fillId="0" borderId="4" xfId="0" applyNumberFormat="1" applyFont="1" applyBorder="1" applyProtection="1">
      <alignment vertical="center"/>
    </xf>
    <xf numFmtId="49" fontId="13" fillId="0" borderId="5" xfId="0" applyNumberFormat="1" applyFont="1" applyBorder="1" applyAlignment="1" applyProtection="1">
      <alignment horizontal="left" vertical="center"/>
      <protection locked="0"/>
    </xf>
    <xf numFmtId="177" fontId="13" fillId="0" borderId="5" xfId="0" applyNumberFormat="1" applyFont="1" applyBorder="1" applyAlignment="1" applyProtection="1">
      <alignment horizontal="right" vertical="center"/>
      <protection locked="0"/>
    </xf>
    <xf numFmtId="49" fontId="13" fillId="2" borderId="10" xfId="0" applyNumberFormat="1" applyFont="1" applyFill="1" applyBorder="1" applyAlignment="1" applyProtection="1">
      <alignment horizontal="center" vertical="center"/>
    </xf>
    <xf numFmtId="177" fontId="13" fillId="3" borderId="10" xfId="0" applyNumberFormat="1" applyFont="1" applyFill="1" applyBorder="1" applyAlignment="1" applyProtection="1">
      <alignment horizontal="right" vertical="center"/>
    </xf>
    <xf numFmtId="178" fontId="13" fillId="3" borderId="10" xfId="0" applyNumberFormat="1" applyFont="1" applyFill="1" applyBorder="1" applyAlignment="1" applyProtection="1">
      <alignment horizontal="right" vertical="center"/>
    </xf>
    <xf numFmtId="178" fontId="13" fillId="3" borderId="6" xfId="0" applyNumberFormat="1" applyFont="1" applyFill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left" vertical="center"/>
    </xf>
    <xf numFmtId="49" fontId="13" fillId="0" borderId="3" xfId="0" applyNumberFormat="1" applyFont="1" applyBorder="1" applyProtection="1">
      <alignment vertical="center"/>
    </xf>
    <xf numFmtId="0" fontId="13" fillId="2" borderId="8" xfId="0" applyFont="1" applyFill="1" applyBorder="1" applyAlignment="1" applyProtection="1">
      <alignment horizontal="left" vertical="center"/>
    </xf>
    <xf numFmtId="0" fontId="13" fillId="2" borderId="1" xfId="0" applyFont="1" applyFill="1" applyBorder="1" applyAlignment="1" applyProtection="1">
      <alignment horizontal="left" vertical="center"/>
    </xf>
    <xf numFmtId="0" fontId="13" fillId="2" borderId="9" xfId="0" applyFont="1" applyFill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center" vertical="center"/>
    </xf>
    <xf numFmtId="0" fontId="19" fillId="0" borderId="0" xfId="0" applyFont="1" applyProtection="1">
      <alignment vertical="center"/>
    </xf>
    <xf numFmtId="0" fontId="19" fillId="0" borderId="0" xfId="0" applyFont="1" applyBorder="1" applyProtection="1">
      <alignment vertical="center"/>
    </xf>
    <xf numFmtId="0" fontId="22" fillId="0" borderId="0" xfId="0" applyFont="1" applyBorder="1" applyProtection="1">
      <alignment vertical="center"/>
    </xf>
    <xf numFmtId="49" fontId="23" fillId="2" borderId="15" xfId="0" applyNumberFormat="1" applyFont="1" applyFill="1" applyBorder="1" applyAlignment="1" applyProtection="1">
      <alignment horizontal="center" vertical="center" wrapText="1"/>
    </xf>
    <xf numFmtId="49" fontId="23" fillId="2" borderId="7" xfId="0" applyNumberFormat="1" applyFont="1" applyFill="1" applyBorder="1" applyAlignment="1" applyProtection="1">
      <alignment horizontal="center" vertical="center" wrapText="1"/>
    </xf>
    <xf numFmtId="49" fontId="23" fillId="2" borderId="4" xfId="0" applyNumberFormat="1" applyFont="1" applyFill="1" applyBorder="1" applyAlignment="1" applyProtection="1">
      <alignment horizontal="center" vertical="center" wrapText="1"/>
    </xf>
    <xf numFmtId="49" fontId="17" fillId="2" borderId="17" xfId="0" applyNumberFormat="1" applyFont="1" applyFill="1" applyBorder="1" applyAlignment="1" applyProtection="1">
      <alignment horizontal="center" vertical="center" shrinkToFit="1"/>
    </xf>
    <xf numFmtId="49" fontId="17" fillId="2" borderId="8" xfId="0" applyNumberFormat="1" applyFont="1" applyFill="1" applyBorder="1" applyAlignment="1" applyProtection="1">
      <alignment horizontal="center" vertical="center" shrinkToFit="1"/>
    </xf>
    <xf numFmtId="49" fontId="17" fillId="2" borderId="2" xfId="0" applyNumberFormat="1" applyFont="1" applyFill="1" applyBorder="1" applyAlignment="1" applyProtection="1">
      <alignment horizontal="left" vertical="center"/>
    </xf>
    <xf numFmtId="178" fontId="17" fillId="0" borderId="2" xfId="0" applyNumberFormat="1" applyFont="1" applyFill="1" applyBorder="1" applyAlignment="1" applyProtection="1">
      <alignment horizontal="right" vertical="center"/>
      <protection locked="0"/>
    </xf>
    <xf numFmtId="178" fontId="17" fillId="0" borderId="18" xfId="0" applyNumberFormat="1" applyFont="1" applyBorder="1" applyAlignment="1" applyProtection="1">
      <alignment horizontal="right" vertical="center"/>
      <protection locked="0"/>
    </xf>
    <xf numFmtId="178" fontId="17" fillId="0" borderId="4" xfId="0" applyNumberFormat="1" applyFont="1" applyBorder="1" applyAlignment="1" applyProtection="1">
      <alignment horizontal="right" vertical="center"/>
      <protection locked="0"/>
    </xf>
    <xf numFmtId="178" fontId="17" fillId="0" borderId="2" xfId="0" applyNumberFormat="1" applyFont="1" applyBorder="1" applyAlignment="1" applyProtection="1">
      <alignment horizontal="right" vertical="center"/>
      <protection locked="0"/>
    </xf>
    <xf numFmtId="49" fontId="17" fillId="2" borderId="2" xfId="0" applyNumberFormat="1" applyFont="1" applyFill="1" applyBorder="1" applyAlignment="1" applyProtection="1">
      <alignment horizontal="center" vertical="center"/>
    </xf>
    <xf numFmtId="178" fontId="17" fillId="3" borderId="4" xfId="0" applyNumberFormat="1" applyFont="1" applyFill="1" applyBorder="1" applyAlignment="1" applyProtection="1">
      <alignment horizontal="right" vertical="center"/>
    </xf>
    <xf numFmtId="178" fontId="17" fillId="3" borderId="18" xfId="0" applyNumberFormat="1" applyFont="1" applyFill="1" applyBorder="1" applyAlignment="1" applyProtection="1">
      <alignment horizontal="right" vertical="center"/>
    </xf>
    <xf numFmtId="178" fontId="17" fillId="3" borderId="2" xfId="0" applyNumberFormat="1" applyFont="1" applyFill="1" applyBorder="1" applyAlignment="1" applyProtection="1">
      <alignment horizontal="right"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6" fillId="0" borderId="0" xfId="0" applyFont="1" applyBorder="1" applyAlignment="1" applyProtection="1">
      <alignment horizontal="right" vertical="center"/>
    </xf>
    <xf numFmtId="178" fontId="23" fillId="3" borderId="18" xfId="0" applyNumberFormat="1" applyFont="1" applyFill="1" applyBorder="1" applyAlignment="1" applyProtection="1">
      <alignment horizontal="right" vertical="center" wrapText="1"/>
    </xf>
    <xf numFmtId="178" fontId="23" fillId="0" borderId="22" xfId="1" applyNumberFormat="1" applyFont="1" applyBorder="1" applyAlignment="1" applyProtection="1">
      <alignment horizontal="right" vertical="center"/>
      <protection locked="0"/>
    </xf>
    <xf numFmtId="178" fontId="23" fillId="0" borderId="2" xfId="1" applyNumberFormat="1" applyFont="1" applyBorder="1" applyAlignment="1" applyProtection="1">
      <alignment horizontal="right" vertical="center"/>
      <protection locked="0"/>
    </xf>
    <xf numFmtId="179" fontId="23" fillId="0" borderId="2" xfId="1" applyNumberFormat="1" applyFont="1" applyBorder="1" applyAlignment="1" applyProtection="1">
      <alignment horizontal="right" vertical="center"/>
      <protection locked="0"/>
    </xf>
    <xf numFmtId="178" fontId="29" fillId="0" borderId="20" xfId="1" applyNumberFormat="1" applyFont="1" applyBorder="1" applyAlignment="1" applyProtection="1">
      <alignment vertical="center"/>
    </xf>
    <xf numFmtId="0" fontId="29" fillId="0" borderId="0" xfId="0" applyFont="1" applyBorder="1" applyAlignment="1" applyProtection="1">
      <alignment vertical="center"/>
    </xf>
    <xf numFmtId="0" fontId="26" fillId="0" borderId="0" xfId="0" applyFont="1" applyAlignment="1" applyProtection="1">
      <alignment horizontal="right" vertical="center"/>
    </xf>
    <xf numFmtId="49" fontId="28" fillId="0" borderId="0" xfId="0" applyNumberFormat="1" applyFont="1" applyBorder="1" applyAlignment="1" applyProtection="1">
      <alignment horizontal="right" vertical="center"/>
      <protection locked="0"/>
    </xf>
    <xf numFmtId="177" fontId="23" fillId="0" borderId="3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vertical="center"/>
    </xf>
    <xf numFmtId="0" fontId="0" fillId="4" borderId="0" xfId="0" applyFill="1" applyProtection="1">
      <alignment vertical="center"/>
    </xf>
    <xf numFmtId="0" fontId="0" fillId="4" borderId="1" xfId="0" applyFont="1" applyFill="1" applyBorder="1" applyAlignment="1" applyProtection="1">
      <alignment vertical="center"/>
    </xf>
    <xf numFmtId="0" fontId="0" fillId="4" borderId="0" xfId="0" applyFill="1" applyAlignment="1" applyProtection="1">
      <alignment horizontal="center" vertical="center"/>
    </xf>
    <xf numFmtId="49" fontId="30" fillId="2" borderId="2" xfId="0" applyNumberFormat="1" applyFont="1" applyFill="1" applyBorder="1" applyAlignment="1" applyProtection="1">
      <alignment horizontal="center" vertical="center"/>
    </xf>
    <xf numFmtId="49" fontId="31" fillId="2" borderId="2" xfId="0" applyNumberFormat="1" applyFont="1" applyFill="1" applyBorder="1" applyAlignment="1" applyProtection="1">
      <alignment horizontal="center" vertical="center" wrapText="1"/>
    </xf>
    <xf numFmtId="0" fontId="31" fillId="0" borderId="2" xfId="0" applyFont="1" applyFill="1" applyBorder="1" applyAlignment="1" applyProtection="1">
      <alignment horizontal="center" vertical="center" wrapText="1"/>
    </xf>
    <xf numFmtId="49" fontId="30" fillId="2" borderId="2" xfId="0" applyNumberFormat="1" applyFont="1" applyFill="1" applyBorder="1" applyProtection="1">
      <alignment vertical="center"/>
      <protection locked="0"/>
    </xf>
    <xf numFmtId="178" fontId="30" fillId="0" borderId="2" xfId="1" applyNumberFormat="1" applyFont="1" applyFill="1" applyBorder="1" applyAlignment="1" applyProtection="1">
      <alignment horizontal="right" vertical="center"/>
      <protection locked="0"/>
    </xf>
    <xf numFmtId="178" fontId="31" fillId="0" borderId="2" xfId="1" applyNumberFormat="1" applyFont="1" applyFill="1" applyBorder="1" applyAlignment="1" applyProtection="1">
      <alignment horizontal="right" vertical="center"/>
      <protection locked="0"/>
    </xf>
    <xf numFmtId="178" fontId="31" fillId="4" borderId="2" xfId="1" applyNumberFormat="1" applyFont="1" applyFill="1" applyBorder="1" applyAlignment="1" applyProtection="1">
      <alignment horizontal="right" vertical="center"/>
      <protection locked="0"/>
    </xf>
    <xf numFmtId="0" fontId="30" fillId="2" borderId="6" xfId="0" applyFont="1" applyFill="1" applyBorder="1" applyProtection="1">
      <alignment vertical="center"/>
    </xf>
    <xf numFmtId="178" fontId="31" fillId="4" borderId="9" xfId="1" applyNumberFormat="1" applyFont="1" applyFill="1" applyBorder="1" applyAlignment="1" applyProtection="1">
      <alignment horizontal="right" vertical="center"/>
    </xf>
    <xf numFmtId="49" fontId="30" fillId="2" borderId="6" xfId="0" applyNumberFormat="1" applyFont="1" applyFill="1" applyBorder="1" applyAlignment="1" applyProtection="1">
      <alignment horizontal="center" vertical="center"/>
    </xf>
    <xf numFmtId="178" fontId="31" fillId="3" borderId="9" xfId="1" applyNumberFormat="1" applyFont="1" applyFill="1" applyBorder="1" applyAlignment="1" applyProtection="1">
      <alignment horizontal="right" vertical="center"/>
    </xf>
    <xf numFmtId="38" fontId="2" fillId="4" borderId="0" xfId="1" applyFont="1" applyFill="1" applyProtection="1">
      <alignment vertical="center"/>
    </xf>
    <xf numFmtId="49" fontId="31" fillId="2" borderId="4" xfId="0" applyNumberFormat="1" applyFont="1" applyFill="1" applyBorder="1" applyAlignment="1" applyProtection="1">
      <alignment horizontal="center" vertical="center" wrapText="1"/>
    </xf>
    <xf numFmtId="49" fontId="30" fillId="2" borderId="2" xfId="0" applyNumberFormat="1" applyFont="1" applyFill="1" applyBorder="1" applyAlignment="1" applyProtection="1">
      <alignment horizontal="left" vertical="center"/>
    </xf>
    <xf numFmtId="178" fontId="30" fillId="3" borderId="2" xfId="1" applyNumberFormat="1" applyFont="1" applyFill="1" applyBorder="1" applyAlignment="1" applyProtection="1">
      <alignment horizontal="right" vertical="center"/>
    </xf>
    <xf numFmtId="178" fontId="30" fillId="4" borderId="4" xfId="1" applyNumberFormat="1" applyFont="1" applyFill="1" applyBorder="1" applyAlignment="1" applyProtection="1">
      <alignment horizontal="right" vertical="center"/>
      <protection locked="0"/>
    </xf>
    <xf numFmtId="178" fontId="30" fillId="4" borderId="2" xfId="1" applyNumberFormat="1" applyFont="1" applyFill="1" applyBorder="1" applyAlignment="1" applyProtection="1">
      <alignment horizontal="right" vertical="center"/>
      <protection locked="0"/>
    </xf>
    <xf numFmtId="178" fontId="31" fillId="4" borderId="4" xfId="1" applyNumberFormat="1" applyFont="1" applyFill="1" applyBorder="1" applyAlignment="1" applyProtection="1">
      <alignment horizontal="right" vertical="center"/>
      <protection locked="0"/>
    </xf>
    <xf numFmtId="0" fontId="32" fillId="0" borderId="0" xfId="0" applyFont="1" applyAlignment="1" applyProtection="1">
      <alignment horizontal="left"/>
    </xf>
    <xf numFmtId="49" fontId="13" fillId="2" borderId="2" xfId="5" applyNumberFormat="1" applyFont="1" applyFill="1" applyBorder="1" applyAlignment="1" applyProtection="1">
      <alignment horizontal="center" vertical="center"/>
    </xf>
    <xf numFmtId="49" fontId="13" fillId="2" borderId="2" xfId="5" applyNumberFormat="1" applyFont="1" applyFill="1" applyBorder="1" applyAlignment="1" applyProtection="1">
      <alignment horizontal="centerContinuous" vertical="center" wrapText="1"/>
    </xf>
    <xf numFmtId="49" fontId="13" fillId="2" borderId="2" xfId="5" applyNumberFormat="1" applyFont="1" applyFill="1" applyBorder="1" applyAlignment="1" applyProtection="1">
      <alignment horizontal="center" vertical="center" wrapText="1"/>
    </xf>
    <xf numFmtId="0" fontId="13" fillId="2" borderId="5" xfId="5" applyFont="1" applyFill="1" applyBorder="1" applyAlignment="1" applyProtection="1">
      <alignment horizontal="center" vertical="center"/>
    </xf>
    <xf numFmtId="0" fontId="13" fillId="0" borderId="2" xfId="5" applyFont="1" applyFill="1" applyBorder="1" applyAlignment="1" applyProtection="1">
      <alignment horizontal="center" vertical="center" wrapText="1"/>
    </xf>
    <xf numFmtId="178" fontId="13" fillId="0" borderId="2" xfId="5" applyNumberFormat="1" applyFont="1" applyBorder="1" applyAlignment="1" applyProtection="1">
      <alignment horizontal="right" vertical="center"/>
      <protection locked="0"/>
    </xf>
    <xf numFmtId="178" fontId="13" fillId="0" borderId="2" xfId="5" applyNumberFormat="1" applyFont="1" applyBorder="1" applyAlignment="1" applyProtection="1">
      <alignment horizontal="right" vertical="center"/>
    </xf>
    <xf numFmtId="178" fontId="13" fillId="3" borderId="2" xfId="5" applyNumberFormat="1" applyFont="1" applyFill="1" applyBorder="1" applyAlignment="1" applyProtection="1">
      <alignment horizontal="right" vertical="center"/>
    </xf>
    <xf numFmtId="49" fontId="13" fillId="2" borderId="5" xfId="5" applyNumberFormat="1" applyFont="1" applyFill="1" applyBorder="1" applyAlignment="1" applyProtection="1">
      <alignment horizontal="center" vertical="center"/>
    </xf>
    <xf numFmtId="49" fontId="13" fillId="0" borderId="4" xfId="5" applyNumberFormat="1" applyFont="1" applyFill="1" applyBorder="1" applyAlignment="1" applyProtection="1">
      <alignment horizontal="centerContinuous" vertical="center" wrapText="1"/>
    </xf>
    <xf numFmtId="178" fontId="13" fillId="0" borderId="2" xfId="5" applyNumberFormat="1" applyFont="1" applyFill="1" applyBorder="1" applyAlignment="1" applyProtection="1">
      <alignment horizontal="right" vertical="center" wrapText="1"/>
    </xf>
    <xf numFmtId="49" fontId="13" fillId="2" borderId="27" xfId="5" applyNumberFormat="1" applyFont="1" applyFill="1" applyBorder="1" applyAlignment="1" applyProtection="1">
      <alignment horizontal="center" vertical="center"/>
    </xf>
    <xf numFmtId="49" fontId="13" fillId="0" borderId="4" xfId="5" applyNumberFormat="1" applyFont="1" applyBorder="1" applyAlignment="1" applyProtection="1">
      <alignment horizontal="left" vertical="center"/>
      <protection locked="0"/>
    </xf>
    <xf numFmtId="49" fontId="13" fillId="0" borderId="4" xfId="5" applyNumberFormat="1" applyFont="1" applyBorder="1" applyAlignment="1" applyProtection="1">
      <alignment vertical="center"/>
    </xf>
    <xf numFmtId="49" fontId="13" fillId="2" borderId="4" xfId="5" applyNumberFormat="1" applyFont="1" applyFill="1" applyBorder="1" applyAlignment="1" applyProtection="1">
      <alignment horizontal="center" vertical="center"/>
    </xf>
    <xf numFmtId="0" fontId="13" fillId="2" borderId="5" xfId="5" applyFont="1" applyFill="1" applyBorder="1" applyAlignment="1" applyProtection="1">
      <alignment horizontal="center" vertical="center"/>
      <protection locked="0"/>
    </xf>
    <xf numFmtId="0" fontId="33" fillId="0" borderId="0" xfId="0" applyFont="1" applyBorder="1" applyAlignment="1" applyProtection="1">
      <alignment horizontal="left" vertical="center"/>
    </xf>
    <xf numFmtId="0" fontId="17" fillId="0" borderId="0" xfId="0" applyFont="1" applyBorder="1" applyProtection="1">
      <alignment vertical="center"/>
    </xf>
    <xf numFmtId="49" fontId="17" fillId="2" borderId="2" xfId="0" applyNumberFormat="1" applyFont="1" applyFill="1" applyBorder="1" applyAlignment="1" applyProtection="1">
      <alignment horizontal="center" vertical="center" wrapText="1"/>
    </xf>
    <xf numFmtId="0" fontId="17" fillId="2" borderId="14" xfId="0" applyFont="1" applyFill="1" applyBorder="1" applyAlignment="1" applyProtection="1">
      <alignment horizontal="center" vertical="center"/>
    </xf>
    <xf numFmtId="0" fontId="17" fillId="2" borderId="16" xfId="0" applyFont="1" applyFill="1" applyBorder="1" applyAlignment="1" applyProtection="1">
      <alignment horizontal="center" vertical="center"/>
    </xf>
    <xf numFmtId="0" fontId="17" fillId="2" borderId="2" xfId="0" applyFont="1" applyFill="1" applyBorder="1" applyAlignment="1" applyProtection="1">
      <alignment horizontal="center" vertical="center"/>
    </xf>
    <xf numFmtId="0" fontId="17" fillId="2" borderId="3" xfId="0" applyFont="1" applyFill="1" applyBorder="1" applyAlignment="1" applyProtection="1">
      <alignment horizontal="center" vertical="center"/>
    </xf>
    <xf numFmtId="0" fontId="17" fillId="2" borderId="3" xfId="0" applyFont="1" applyFill="1" applyBorder="1" applyAlignment="1" applyProtection="1">
      <alignment horizontal="center" vertical="center" wrapText="1"/>
    </xf>
    <xf numFmtId="49" fontId="17" fillId="0" borderId="8" xfId="0" applyNumberFormat="1" applyFont="1" applyBorder="1" applyAlignment="1" applyProtection="1">
      <alignment horizontal="left" vertical="center"/>
      <protection locked="0"/>
    </xf>
    <xf numFmtId="49" fontId="17" fillId="0" borderId="3" xfId="0" applyNumberFormat="1" applyFont="1" applyBorder="1" applyAlignment="1" applyProtection="1">
      <alignment horizontal="left" vertical="center"/>
      <protection locked="0"/>
    </xf>
    <xf numFmtId="178" fontId="17" fillId="0" borderId="3" xfId="0" applyNumberFormat="1" applyFont="1" applyBorder="1" applyAlignment="1" applyProtection="1">
      <alignment horizontal="right" vertical="center"/>
      <protection locked="0"/>
    </xf>
    <xf numFmtId="49" fontId="17" fillId="0" borderId="2" xfId="0" applyNumberFormat="1" applyFont="1" applyBorder="1" applyAlignment="1" applyProtection="1">
      <alignment horizontal="left" vertical="center"/>
      <protection locked="0"/>
    </xf>
    <xf numFmtId="178" fontId="17" fillId="2" borderId="3" xfId="0" applyNumberFormat="1" applyFont="1" applyFill="1" applyBorder="1" applyAlignment="1" applyProtection="1">
      <alignment horizontal="right" vertical="center" wrapText="1"/>
    </xf>
    <xf numFmtId="49" fontId="17" fillId="2" borderId="8" xfId="0" applyNumberFormat="1" applyFont="1" applyFill="1" applyBorder="1" applyAlignment="1" applyProtection="1">
      <alignment horizontal="center" vertical="center"/>
    </xf>
    <xf numFmtId="49" fontId="17" fillId="0" borderId="29" xfId="0" applyNumberFormat="1" applyFont="1" applyBorder="1" applyAlignment="1" applyProtection="1">
      <alignment horizontal="left" vertical="center"/>
    </xf>
    <xf numFmtId="178" fontId="17" fillId="3" borderId="3" xfId="0" applyNumberFormat="1" applyFont="1" applyFill="1" applyBorder="1" applyAlignment="1" applyProtection="1">
      <alignment horizontal="right" vertical="center"/>
    </xf>
    <xf numFmtId="49" fontId="17" fillId="0" borderId="30" xfId="0" applyNumberFormat="1" applyFont="1" applyBorder="1" applyAlignment="1" applyProtection="1">
      <alignment horizontal="left" vertical="center"/>
    </xf>
    <xf numFmtId="49" fontId="17" fillId="0" borderId="2" xfId="0" applyNumberFormat="1" applyFont="1" applyBorder="1" applyAlignment="1" applyProtection="1">
      <alignment horizontal="left" vertical="center" wrapText="1"/>
      <protection locked="0"/>
    </xf>
    <xf numFmtId="49" fontId="19" fillId="0" borderId="3" xfId="0" applyNumberFormat="1" applyFont="1" applyBorder="1" applyAlignment="1" applyProtection="1">
      <alignment horizontal="left" vertical="center"/>
      <protection locked="0"/>
    </xf>
    <xf numFmtId="49" fontId="17" fillId="2" borderId="1" xfId="0" applyNumberFormat="1" applyFont="1" applyFill="1" applyBorder="1" applyAlignment="1" applyProtection="1">
      <alignment horizontal="center" vertical="center"/>
    </xf>
    <xf numFmtId="176" fontId="8" fillId="0" borderId="3" xfId="3" applyNumberFormat="1" applyFont="1" applyFill="1" applyBorder="1" applyAlignment="1">
      <alignment horizontal="right" vertical="center" wrapText="1"/>
    </xf>
    <xf numFmtId="176" fontId="8" fillId="0" borderId="4" xfId="3" applyNumberFormat="1" applyFont="1" applyFill="1" applyBorder="1" applyAlignment="1">
      <alignment horizontal="right" vertical="center" wrapText="1"/>
    </xf>
    <xf numFmtId="0" fontId="8" fillId="0" borderId="3" xfId="3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left" vertical="center" wrapText="1"/>
    </xf>
    <xf numFmtId="0" fontId="8" fillId="0" borderId="2" xfId="3" applyFont="1" applyFill="1" applyBorder="1" applyAlignment="1">
      <alignment horizontal="left" vertical="center"/>
    </xf>
    <xf numFmtId="0" fontId="9" fillId="0" borderId="2" xfId="2" applyFont="1" applyFill="1" applyBorder="1" applyAlignment="1">
      <alignment horizontal="left" vertical="center"/>
    </xf>
    <xf numFmtId="0" fontId="8" fillId="0" borderId="4" xfId="3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/>
    </xf>
    <xf numFmtId="0" fontId="8" fillId="0" borderId="3" xfId="3" applyFont="1" applyFill="1" applyBorder="1" applyAlignment="1">
      <alignment horizontal="left" vertical="center"/>
    </xf>
    <xf numFmtId="0" fontId="8" fillId="0" borderId="4" xfId="3" applyFont="1" applyFill="1" applyBorder="1" applyAlignment="1">
      <alignment horizontal="left" vertical="center"/>
    </xf>
    <xf numFmtId="0" fontId="9" fillId="0" borderId="3" xfId="4" applyFont="1" applyFill="1" applyBorder="1" applyAlignment="1">
      <alignment horizontal="left" vertical="center"/>
    </xf>
    <xf numFmtId="0" fontId="9" fillId="0" borderId="4" xfId="4" applyFont="1" applyFill="1" applyBorder="1" applyAlignment="1">
      <alignment horizontal="left" vertical="center"/>
    </xf>
    <xf numFmtId="0" fontId="8" fillId="0" borderId="3" xfId="3" applyFont="1" applyFill="1" applyBorder="1" applyAlignment="1">
      <alignment horizontal="left" vertical="center" wrapText="1"/>
    </xf>
    <xf numFmtId="0" fontId="8" fillId="0" borderId="4" xfId="3" applyFont="1" applyFill="1" applyBorder="1" applyAlignment="1">
      <alignment horizontal="left" vertical="center" wrapText="1"/>
    </xf>
    <xf numFmtId="49" fontId="18" fillId="2" borderId="5" xfId="0" applyNumberFormat="1" applyFont="1" applyFill="1" applyBorder="1" applyAlignment="1" applyProtection="1">
      <alignment horizontal="center" vertical="center" wrapText="1"/>
    </xf>
    <xf numFmtId="49" fontId="18" fillId="2" borderId="6" xfId="0" applyNumberFormat="1" applyFont="1" applyFill="1" applyBorder="1" applyAlignment="1" applyProtection="1">
      <alignment horizontal="center" vertical="center"/>
    </xf>
    <xf numFmtId="49" fontId="13" fillId="2" borderId="2" xfId="0" applyNumberFormat="1" applyFont="1" applyFill="1" applyBorder="1" applyAlignment="1" applyProtection="1">
      <alignment horizontal="center" vertical="center"/>
    </xf>
    <xf numFmtId="49" fontId="13" fillId="2" borderId="5" xfId="0" applyNumberFormat="1" applyFont="1" applyFill="1" applyBorder="1" applyAlignment="1" applyProtection="1">
      <alignment horizontal="center" vertical="center"/>
    </xf>
    <xf numFmtId="49" fontId="13" fillId="2" borderId="6" xfId="0" applyNumberFormat="1" applyFont="1" applyFill="1" applyBorder="1" applyAlignment="1" applyProtection="1">
      <alignment horizontal="center" vertical="center"/>
    </xf>
    <xf numFmtId="49" fontId="13" fillId="2" borderId="3" xfId="0" applyNumberFormat="1" applyFont="1" applyFill="1" applyBorder="1" applyAlignment="1" applyProtection="1">
      <alignment horizontal="left" vertical="center"/>
    </xf>
    <xf numFmtId="49" fontId="13" fillId="2" borderId="7" xfId="0" applyNumberFormat="1" applyFont="1" applyFill="1" applyBorder="1" applyAlignment="1" applyProtection="1">
      <alignment horizontal="left" vertical="center"/>
    </xf>
    <xf numFmtId="49" fontId="13" fillId="2" borderId="4" xfId="0" applyNumberFormat="1" applyFont="1" applyFill="1" applyBorder="1" applyAlignment="1" applyProtection="1">
      <alignment horizontal="left" vertical="center"/>
    </xf>
    <xf numFmtId="49" fontId="13" fillId="2" borderId="5" xfId="0" applyNumberFormat="1" applyFont="1" applyFill="1" applyBorder="1" applyAlignment="1" applyProtection="1">
      <alignment horizontal="center" vertical="center" wrapText="1"/>
    </xf>
    <xf numFmtId="49" fontId="13" fillId="2" borderId="6" xfId="0" applyNumberFormat="1" applyFont="1" applyFill="1" applyBorder="1" applyAlignment="1" applyProtection="1">
      <alignment horizontal="center" vertical="center" wrapText="1"/>
    </xf>
    <xf numFmtId="49" fontId="13" fillId="2" borderId="3" xfId="0" applyNumberFormat="1" applyFont="1" applyFill="1" applyBorder="1" applyAlignment="1" applyProtection="1">
      <alignment horizontal="center" vertical="center" wrapText="1"/>
    </xf>
    <xf numFmtId="49" fontId="13" fillId="2" borderId="4" xfId="0" applyNumberFormat="1" applyFont="1" applyFill="1" applyBorder="1" applyAlignment="1" applyProtection="1">
      <alignment horizontal="center" vertical="center" wrapText="1"/>
    </xf>
    <xf numFmtId="49" fontId="13" fillId="2" borderId="3" xfId="0" applyNumberFormat="1" applyFont="1" applyFill="1" applyBorder="1" applyAlignment="1" applyProtection="1">
      <alignment horizontal="left" vertical="center" wrapText="1"/>
    </xf>
    <xf numFmtId="49" fontId="13" fillId="2" borderId="7" xfId="0" applyNumberFormat="1" applyFont="1" applyFill="1" applyBorder="1" applyAlignment="1" applyProtection="1">
      <alignment horizontal="left" vertical="center" wrapText="1"/>
    </xf>
    <xf numFmtId="49" fontId="13" fillId="2" borderId="4" xfId="0" applyNumberFormat="1" applyFont="1" applyFill="1" applyBorder="1" applyAlignment="1" applyProtection="1">
      <alignment horizontal="left" vertical="center" wrapText="1"/>
    </xf>
    <xf numFmtId="49" fontId="13" fillId="2" borderId="8" xfId="0" applyNumberFormat="1" applyFont="1" applyFill="1" applyBorder="1" applyAlignment="1" applyProtection="1">
      <alignment horizontal="left" vertical="center"/>
    </xf>
    <xf numFmtId="49" fontId="13" fillId="2" borderId="1" xfId="0" applyNumberFormat="1" applyFont="1" applyFill="1" applyBorder="1" applyAlignment="1" applyProtection="1">
      <alignment horizontal="left" vertical="center"/>
    </xf>
    <xf numFmtId="49" fontId="13" fillId="2" borderId="9" xfId="0" applyNumberFormat="1" applyFont="1" applyFill="1" applyBorder="1" applyAlignment="1" applyProtection="1">
      <alignment horizontal="left" vertical="center"/>
    </xf>
    <xf numFmtId="49" fontId="13" fillId="2" borderId="11" xfId="0" applyNumberFormat="1" applyFont="1" applyFill="1" applyBorder="1" applyAlignment="1" applyProtection="1">
      <alignment horizontal="left" vertical="center"/>
    </xf>
    <xf numFmtId="49" fontId="13" fillId="2" borderId="12" xfId="0" applyNumberFormat="1" applyFont="1" applyFill="1" applyBorder="1" applyAlignment="1" applyProtection="1">
      <alignment horizontal="left" vertical="center"/>
    </xf>
    <xf numFmtId="49" fontId="13" fillId="2" borderId="13" xfId="0" applyNumberFormat="1" applyFont="1" applyFill="1" applyBorder="1" applyAlignment="1" applyProtection="1">
      <alignment horizontal="left" vertical="center"/>
    </xf>
    <xf numFmtId="49" fontId="23" fillId="2" borderId="14" xfId="0" applyNumberFormat="1" applyFont="1" applyFill="1" applyBorder="1" applyAlignment="1" applyProtection="1">
      <alignment horizontal="center" vertical="center" wrapText="1"/>
    </xf>
    <xf numFmtId="49" fontId="23" fillId="2" borderId="8" xfId="0" applyNumberFormat="1" applyFont="1" applyFill="1" applyBorder="1" applyAlignment="1" applyProtection="1">
      <alignment horizontal="center" vertical="center" wrapText="1"/>
    </xf>
    <xf numFmtId="49" fontId="23" fillId="2" borderId="5" xfId="0" applyNumberFormat="1" applyFont="1" applyFill="1" applyBorder="1" applyAlignment="1" applyProtection="1">
      <alignment horizontal="center" vertical="center" wrapText="1"/>
    </xf>
    <xf numFmtId="49" fontId="17" fillId="2" borderId="6" xfId="0" applyNumberFormat="1" applyFont="1" applyFill="1" applyBorder="1" applyAlignment="1" applyProtection="1">
      <alignment horizontal="center" vertical="center"/>
    </xf>
    <xf numFmtId="49" fontId="17" fillId="2" borderId="3" xfId="0" applyNumberFormat="1" applyFont="1" applyFill="1" applyBorder="1" applyAlignment="1" applyProtection="1">
      <alignment horizontal="left" vertical="center"/>
    </xf>
    <xf numFmtId="49" fontId="17" fillId="2" borderId="7" xfId="0" applyNumberFormat="1" applyFont="1" applyFill="1" applyBorder="1" applyAlignment="1" applyProtection="1">
      <alignment horizontal="left" vertical="center"/>
    </xf>
    <xf numFmtId="49" fontId="17" fillId="2" borderId="4" xfId="0" applyNumberFormat="1" applyFont="1" applyFill="1" applyBorder="1" applyAlignment="1" applyProtection="1">
      <alignment horizontal="left" vertical="center"/>
    </xf>
    <xf numFmtId="49" fontId="23" fillId="2" borderId="6" xfId="0" applyNumberFormat="1" applyFont="1" applyFill="1" applyBorder="1" applyAlignment="1" applyProtection="1">
      <alignment horizontal="center" vertical="center" wrapText="1"/>
    </xf>
    <xf numFmtId="49" fontId="23" fillId="2" borderId="16" xfId="0" applyNumberFormat="1" applyFont="1" applyFill="1" applyBorder="1" applyAlignment="1" applyProtection="1">
      <alignment horizontal="center" vertical="center" wrapText="1"/>
    </xf>
    <xf numFmtId="49" fontId="17" fillId="2" borderId="9" xfId="0" applyNumberFormat="1" applyFont="1" applyFill="1" applyBorder="1" applyAlignment="1" applyProtection="1">
      <alignment horizontal="center" vertical="center"/>
    </xf>
    <xf numFmtId="49" fontId="23" fillId="0" borderId="26" xfId="0" applyNumberFormat="1" applyFont="1" applyFill="1" applyBorder="1" applyAlignment="1" applyProtection="1">
      <alignment horizontal="left" vertical="center"/>
      <protection locked="0"/>
    </xf>
    <xf numFmtId="49" fontId="23" fillId="0" borderId="7" xfId="0" applyNumberFormat="1" applyFont="1" applyFill="1" applyBorder="1" applyAlignment="1" applyProtection="1">
      <alignment horizontal="left" vertical="center"/>
      <protection locked="0"/>
    </xf>
    <xf numFmtId="49" fontId="23" fillId="0" borderId="4" xfId="0" applyNumberFormat="1" applyFont="1" applyFill="1" applyBorder="1" applyAlignment="1" applyProtection="1">
      <alignment horizontal="left" vertical="center"/>
      <protection locked="0"/>
    </xf>
    <xf numFmtId="49" fontId="23" fillId="2" borderId="6" xfId="0" applyNumberFormat="1" applyFont="1" applyFill="1" applyBorder="1" applyAlignment="1" applyProtection="1">
      <alignment horizontal="center" vertical="center"/>
    </xf>
    <xf numFmtId="49" fontId="23" fillId="2" borderId="23" xfId="0" applyNumberFormat="1" applyFont="1" applyFill="1" applyBorder="1" applyAlignment="1" applyProtection="1">
      <alignment horizontal="center" vertical="center"/>
    </xf>
    <xf numFmtId="49" fontId="23" fillId="2" borderId="24" xfId="0" applyNumberFormat="1" applyFont="1" applyFill="1" applyBorder="1" applyAlignment="1" applyProtection="1">
      <alignment horizontal="center" vertical="center"/>
    </xf>
    <xf numFmtId="49" fontId="23" fillId="2" borderId="16" xfId="0" applyNumberFormat="1" applyFont="1" applyFill="1" applyBorder="1" applyAlignment="1" applyProtection="1">
      <alignment horizontal="center" vertical="center"/>
    </xf>
    <xf numFmtId="49" fontId="23" fillId="2" borderId="25" xfId="0" applyNumberFormat="1" applyFont="1" applyFill="1" applyBorder="1" applyAlignment="1" applyProtection="1">
      <alignment horizontal="center" vertical="center"/>
    </xf>
    <xf numFmtId="49" fontId="23" fillId="2" borderId="1" xfId="0" applyNumberFormat="1" applyFont="1" applyFill="1" applyBorder="1" applyAlignment="1" applyProtection="1">
      <alignment horizontal="center" vertical="center"/>
    </xf>
    <xf numFmtId="49" fontId="23" fillId="2" borderId="9" xfId="0" applyNumberFormat="1" applyFont="1" applyFill="1" applyBorder="1" applyAlignment="1" applyProtection="1">
      <alignment horizontal="center" vertical="center"/>
    </xf>
    <xf numFmtId="0" fontId="28" fillId="4" borderId="20" xfId="0" applyFont="1" applyFill="1" applyBorder="1" applyAlignment="1" applyProtection="1">
      <alignment horizontal="center" vertical="center" wrapText="1"/>
    </xf>
    <xf numFmtId="0" fontId="0" fillId="4" borderId="20" xfId="0" applyFill="1" applyBorder="1" applyAlignment="1" applyProtection="1">
      <alignment horizontal="center" vertical="center"/>
    </xf>
    <xf numFmtId="49" fontId="23" fillId="2" borderId="19" xfId="0" applyNumberFormat="1" applyFont="1" applyFill="1" applyBorder="1" applyAlignment="1" applyProtection="1">
      <alignment horizontal="center" vertical="center" wrapText="1"/>
    </xf>
    <xf numFmtId="49" fontId="23" fillId="2" borderId="21" xfId="0" applyNumberFormat="1" applyFont="1" applyFill="1" applyBorder="1" applyAlignment="1" applyProtection="1">
      <alignment horizontal="center" vertical="center"/>
    </xf>
    <xf numFmtId="49" fontId="13" fillId="0" borderId="7" xfId="0" applyNumberFormat="1" applyFont="1" applyBorder="1" applyAlignment="1" applyProtection="1">
      <alignment horizontal="left" vertical="center"/>
    </xf>
    <xf numFmtId="49" fontId="13" fillId="0" borderId="4" xfId="0" applyNumberFormat="1" applyFont="1" applyBorder="1" applyAlignment="1" applyProtection="1">
      <alignment horizontal="left" vertical="center"/>
    </xf>
    <xf numFmtId="49" fontId="17" fillId="2" borderId="2" xfId="0" applyNumberFormat="1" applyFont="1" applyFill="1" applyBorder="1" applyAlignment="1" applyProtection="1">
      <alignment horizontal="center" vertical="center"/>
    </xf>
    <xf numFmtId="49" fontId="34" fillId="2" borderId="14" xfId="0" applyNumberFormat="1" applyFont="1" applyFill="1" applyBorder="1" applyAlignment="1" applyProtection="1">
      <alignment horizontal="left" vertical="center" wrapText="1"/>
    </xf>
    <xf numFmtId="0" fontId="0" fillId="0" borderId="16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49" fontId="34" fillId="2" borderId="14" xfId="0" applyNumberFormat="1" applyFont="1" applyFill="1" applyBorder="1" applyAlignment="1" applyProtection="1">
      <alignment horizontal="left" vertical="center"/>
    </xf>
    <xf numFmtId="49" fontId="13" fillId="0" borderId="16" xfId="0" applyNumberFormat="1" applyFont="1" applyBorder="1" applyAlignment="1" applyProtection="1">
      <alignment horizontal="left" vertical="center"/>
    </xf>
    <xf numFmtId="49" fontId="34" fillId="2" borderId="20" xfId="0" applyNumberFormat="1" applyFont="1" applyFill="1" applyBorder="1" applyAlignment="1" applyProtection="1">
      <alignment horizontal="left" vertical="center"/>
    </xf>
    <xf numFmtId="49" fontId="13" fillId="0" borderId="28" xfId="0" applyNumberFormat="1" applyFont="1" applyBorder="1" applyAlignment="1" applyProtection="1">
      <alignment horizontal="left" vertical="center"/>
    </xf>
    <xf numFmtId="49" fontId="13" fillId="0" borderId="20" xfId="0" applyNumberFormat="1" applyFont="1" applyBorder="1" applyAlignment="1" applyProtection="1">
      <alignment horizontal="left" vertical="center"/>
    </xf>
    <xf numFmtId="49" fontId="13" fillId="0" borderId="8" xfId="0" applyNumberFormat="1" applyFont="1" applyBorder="1" applyAlignment="1" applyProtection="1">
      <alignment horizontal="left" vertical="center"/>
    </xf>
    <xf numFmtId="49" fontId="13" fillId="0" borderId="9" xfId="0" applyNumberFormat="1" applyFont="1" applyBorder="1" applyAlignment="1" applyProtection="1">
      <alignment horizontal="left" vertical="center"/>
    </xf>
    <xf numFmtId="49" fontId="17" fillId="2" borderId="3" xfId="0" applyNumberFormat="1" applyFont="1" applyFill="1" applyBorder="1" applyAlignment="1" applyProtection="1">
      <alignment horizontal="center" vertical="center"/>
    </xf>
    <xf numFmtId="49" fontId="17" fillId="2" borderId="4" xfId="0" applyNumberFormat="1" applyFont="1" applyFill="1" applyBorder="1" applyAlignment="1" applyProtection="1">
      <alignment horizontal="center" vertical="center"/>
    </xf>
    <xf numFmtId="49" fontId="13" fillId="2" borderId="27" xfId="5" applyNumberFormat="1" applyFont="1" applyFill="1" applyBorder="1" applyAlignment="1" applyProtection="1">
      <alignment horizontal="center" vertical="center" wrapText="1"/>
      <protection locked="0"/>
    </xf>
    <xf numFmtId="49" fontId="13" fillId="2" borderId="6" xfId="5" applyNumberFormat="1" applyFont="1" applyFill="1" applyBorder="1" applyAlignment="1" applyProtection="1">
      <alignment horizontal="center" vertical="center" wrapText="1"/>
      <protection locked="0"/>
    </xf>
    <xf numFmtId="49" fontId="13" fillId="2" borderId="27" xfId="5" applyNumberFormat="1" applyFont="1" applyFill="1" applyBorder="1" applyAlignment="1" applyProtection="1">
      <alignment horizontal="center" vertical="center"/>
    </xf>
    <xf numFmtId="49" fontId="13" fillId="2" borderId="6" xfId="5" applyNumberFormat="1" applyFont="1" applyFill="1" applyBorder="1" applyAlignment="1" applyProtection="1">
      <alignment horizontal="center" vertical="center"/>
    </xf>
    <xf numFmtId="49" fontId="13" fillId="0" borderId="3" xfId="5" applyNumberFormat="1" applyFont="1" applyBorder="1" applyAlignment="1" applyProtection="1">
      <alignment horizontal="left" vertical="center"/>
      <protection locked="0"/>
    </xf>
    <xf numFmtId="49" fontId="13" fillId="0" borderId="4" xfId="5" applyNumberFormat="1" applyFont="1" applyBorder="1" applyAlignment="1" applyProtection="1">
      <alignment horizontal="left" vertical="center"/>
      <protection locked="0"/>
    </xf>
    <xf numFmtId="49" fontId="13" fillId="0" borderId="3" xfId="3" applyNumberFormat="1" applyFont="1" applyBorder="1" applyAlignment="1" applyProtection="1">
      <alignment horizontal="left" vertical="center"/>
    </xf>
    <xf numFmtId="49" fontId="13" fillId="0" borderId="4" xfId="3" applyNumberFormat="1" applyFont="1" applyBorder="1" applyAlignment="1" applyProtection="1">
      <alignment horizontal="left" vertical="center"/>
    </xf>
    <xf numFmtId="49" fontId="13" fillId="2" borderId="3" xfId="5" applyNumberFormat="1" applyFont="1" applyFill="1" applyBorder="1" applyAlignment="1" applyProtection="1">
      <alignment horizontal="center" vertical="center"/>
    </xf>
    <xf numFmtId="49" fontId="13" fillId="2" borderId="4" xfId="5" applyNumberFormat="1" applyFont="1" applyFill="1" applyBorder="1" applyAlignment="1" applyProtection="1">
      <alignment horizontal="center" vertical="center"/>
    </xf>
    <xf numFmtId="49" fontId="13" fillId="2" borderId="5" xfId="5" applyNumberFormat="1" applyFont="1" applyFill="1" applyBorder="1" applyAlignment="1" applyProtection="1">
      <alignment horizontal="center" vertical="center" wrapText="1"/>
    </xf>
    <xf numFmtId="49" fontId="13" fillId="2" borderId="27" xfId="5" applyNumberFormat="1" applyFont="1" applyFill="1" applyBorder="1" applyAlignment="1" applyProtection="1">
      <alignment horizontal="center" vertical="center" wrapText="1"/>
    </xf>
    <xf numFmtId="49" fontId="13" fillId="2" borderId="6" xfId="5" applyNumberFormat="1" applyFont="1" applyFill="1" applyBorder="1" applyAlignment="1" applyProtection="1">
      <alignment horizontal="center" vertical="center" wrapText="1"/>
    </xf>
    <xf numFmtId="49" fontId="13" fillId="0" borderId="27" xfId="0" applyNumberFormat="1" applyFont="1" applyBorder="1" applyAlignment="1" applyProtection="1">
      <alignment vertical="center" wrapText="1"/>
    </xf>
    <xf numFmtId="49" fontId="13" fillId="0" borderId="6" xfId="0" applyNumberFormat="1" applyFont="1" applyBorder="1" applyAlignment="1" applyProtection="1">
      <alignment vertical="center" wrapText="1"/>
    </xf>
    <xf numFmtId="49" fontId="13" fillId="2" borderId="7" xfId="5" applyNumberFormat="1" applyFont="1" applyFill="1" applyBorder="1" applyAlignment="1" applyProtection="1">
      <alignment horizontal="center" vertical="center"/>
    </xf>
    <xf numFmtId="0" fontId="13" fillId="0" borderId="3" xfId="5" applyFont="1" applyFill="1" applyBorder="1" applyAlignment="1" applyProtection="1">
      <alignment horizontal="left" vertical="center" wrapText="1"/>
    </xf>
    <xf numFmtId="0" fontId="13" fillId="0" borderId="4" xfId="5" applyFont="1" applyFill="1" applyBorder="1" applyAlignment="1" applyProtection="1">
      <alignment horizontal="left" vertical="center" wrapText="1"/>
    </xf>
    <xf numFmtId="0" fontId="32" fillId="0" borderId="0" xfId="0" applyFont="1" applyAlignment="1" applyProtection="1">
      <alignment horizontal="left" vertical="center"/>
    </xf>
    <xf numFmtId="49" fontId="13" fillId="2" borderId="27" xfId="5" applyNumberFormat="1" applyFont="1" applyFill="1" applyBorder="1" applyAlignment="1" applyProtection="1">
      <alignment horizontal="center" vertical="center"/>
      <protection locked="0"/>
    </xf>
    <xf numFmtId="49" fontId="13" fillId="2" borderId="6" xfId="5" applyNumberFormat="1" applyFont="1" applyFill="1" applyBorder="1" applyAlignment="1" applyProtection="1">
      <alignment horizontal="center" vertical="center"/>
      <protection locked="0"/>
    </xf>
    <xf numFmtId="0" fontId="0" fillId="4" borderId="1" xfId="0" applyFont="1" applyFill="1" applyBorder="1" applyAlignment="1" applyProtection="1">
      <alignment horizontal="left" vertical="center"/>
    </xf>
    <xf numFmtId="0" fontId="21" fillId="4" borderId="1" xfId="0" applyFont="1" applyFill="1" applyBorder="1" applyAlignment="1" applyProtection="1">
      <alignment horizontal="left" vertical="center"/>
    </xf>
    <xf numFmtId="49" fontId="17" fillId="4" borderId="1" xfId="0" applyNumberFormat="1" applyFont="1" applyFill="1" applyBorder="1" applyAlignment="1" applyProtection="1">
      <alignment horizontal="right" vertical="center"/>
      <protection locked="0"/>
    </xf>
    <xf numFmtId="49" fontId="30" fillId="2" borderId="2" xfId="0" applyNumberFormat="1" applyFont="1" applyFill="1" applyBorder="1" applyAlignment="1" applyProtection="1">
      <alignment horizontal="center" vertical="center"/>
    </xf>
    <xf numFmtId="49" fontId="30" fillId="2" borderId="4" xfId="0" applyNumberFormat="1" applyFont="1" applyFill="1" applyBorder="1" applyAlignment="1" applyProtection="1">
      <alignment horizontal="center" vertical="center"/>
    </xf>
  </cellXfs>
  <cellStyles count="6">
    <cellStyle name="桁区切り" xfId="1" builtinId="6"/>
    <cellStyle name="標準" xfId="0" builtinId="0"/>
    <cellStyle name="標準 2 2" xfId="3"/>
    <cellStyle name="標準 5" xfId="2"/>
    <cellStyle name="標準 7" xfId="4"/>
    <cellStyle name="標準_附属明細表PL・NW・WS　20060423修正版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topLeftCell="A10" workbookViewId="0">
      <selection sqref="A1:D2"/>
    </sheetView>
  </sheetViews>
  <sheetFormatPr defaultColWidth="8.875" defaultRowHeight="13.5"/>
  <cols>
    <col min="1" max="1" width="3.75" style="6" customWidth="1"/>
    <col min="2" max="2" width="16.75" style="6" customWidth="1"/>
    <col min="3" max="16" width="9.375" style="6" customWidth="1"/>
    <col min="17" max="17" width="8.875" style="6"/>
    <col min="18" max="18" width="17.25" style="6" bestFit="1" customWidth="1"/>
    <col min="19" max="16384" width="8.875" style="6"/>
  </cols>
  <sheetData>
    <row r="1" spans="1:16" s="1" customFormat="1" ht="14.25">
      <c r="A1" s="1" t="s">
        <v>283</v>
      </c>
    </row>
    <row r="2" spans="1:16" s="1" customFormat="1" ht="14.25">
      <c r="A2" s="1" t="s">
        <v>0</v>
      </c>
    </row>
    <row r="3" spans="1:16" ht="17.25">
      <c r="A3" s="2" t="s">
        <v>1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 t="s">
        <v>2</v>
      </c>
    </row>
    <row r="4" spans="1:16" ht="40.5" customHeight="1">
      <c r="A4" s="196" t="s">
        <v>3</v>
      </c>
      <c r="B4" s="196"/>
      <c r="C4" s="197" t="s">
        <v>4</v>
      </c>
      <c r="D4" s="195"/>
      <c r="E4" s="197" t="s">
        <v>5</v>
      </c>
      <c r="F4" s="195"/>
      <c r="G4" s="197" t="s">
        <v>6</v>
      </c>
      <c r="H4" s="195"/>
      <c r="I4" s="197" t="s">
        <v>7</v>
      </c>
      <c r="J4" s="195"/>
      <c r="K4" s="197" t="s">
        <v>8</v>
      </c>
      <c r="L4" s="195"/>
      <c r="M4" s="195" t="s">
        <v>9</v>
      </c>
      <c r="N4" s="196"/>
      <c r="O4" s="195" t="s">
        <v>10</v>
      </c>
      <c r="P4" s="196"/>
    </row>
    <row r="5" spans="1:16">
      <c r="A5" s="192" t="s">
        <v>11</v>
      </c>
      <c r="B5" s="192"/>
      <c r="C5" s="188">
        <v>120474227504</v>
      </c>
      <c r="D5" s="189"/>
      <c r="E5" s="188">
        <v>5374208887</v>
      </c>
      <c r="F5" s="189"/>
      <c r="G5" s="188">
        <v>1911018516</v>
      </c>
      <c r="H5" s="189"/>
      <c r="I5" s="188">
        <v>123937417875</v>
      </c>
      <c r="J5" s="189"/>
      <c r="K5" s="188">
        <v>41265784606</v>
      </c>
      <c r="L5" s="189"/>
      <c r="M5" s="188">
        <v>1935460565</v>
      </c>
      <c r="N5" s="189"/>
      <c r="O5" s="188">
        <v>82671633269</v>
      </c>
      <c r="P5" s="189"/>
    </row>
    <row r="6" spans="1:16">
      <c r="A6" s="192" t="s">
        <v>12</v>
      </c>
      <c r="B6" s="192"/>
      <c r="C6" s="188">
        <v>37495226215</v>
      </c>
      <c r="D6" s="189"/>
      <c r="E6" s="188">
        <v>64386207</v>
      </c>
      <c r="F6" s="189"/>
      <c r="G6" s="188">
        <v>5026896</v>
      </c>
      <c r="H6" s="189"/>
      <c r="I6" s="188">
        <v>37554585526</v>
      </c>
      <c r="J6" s="189"/>
      <c r="K6" s="188">
        <v>0</v>
      </c>
      <c r="L6" s="189"/>
      <c r="M6" s="188">
        <v>0</v>
      </c>
      <c r="N6" s="189"/>
      <c r="O6" s="188">
        <v>37554585526</v>
      </c>
      <c r="P6" s="189"/>
    </row>
    <row r="7" spans="1:16">
      <c r="A7" s="193" t="s">
        <v>13</v>
      </c>
      <c r="B7" s="193"/>
      <c r="C7" s="188" t="s">
        <v>14</v>
      </c>
      <c r="D7" s="189"/>
      <c r="E7" s="188" t="s">
        <v>14</v>
      </c>
      <c r="F7" s="189"/>
      <c r="G7" s="188" t="s">
        <v>14</v>
      </c>
      <c r="H7" s="189"/>
      <c r="I7" s="188" t="s">
        <v>14</v>
      </c>
      <c r="J7" s="189"/>
      <c r="K7" s="188" t="s">
        <v>14</v>
      </c>
      <c r="L7" s="189"/>
      <c r="M7" s="188" t="s">
        <v>14</v>
      </c>
      <c r="N7" s="189"/>
      <c r="O7" s="188" t="s">
        <v>14</v>
      </c>
      <c r="P7" s="189"/>
    </row>
    <row r="8" spans="1:16">
      <c r="A8" s="193" t="s">
        <v>15</v>
      </c>
      <c r="B8" s="193"/>
      <c r="C8" s="188">
        <v>77228382576</v>
      </c>
      <c r="D8" s="189"/>
      <c r="E8" s="188">
        <v>4723806096</v>
      </c>
      <c r="F8" s="189"/>
      <c r="G8" s="188">
        <v>90699000</v>
      </c>
      <c r="H8" s="189"/>
      <c r="I8" s="188">
        <v>81861489672</v>
      </c>
      <c r="J8" s="189"/>
      <c r="K8" s="188">
        <v>38662378916</v>
      </c>
      <c r="L8" s="189"/>
      <c r="M8" s="188">
        <v>1815122680</v>
      </c>
      <c r="N8" s="189"/>
      <c r="O8" s="188">
        <v>43199110756</v>
      </c>
      <c r="P8" s="189"/>
    </row>
    <row r="9" spans="1:16">
      <c r="A9" s="192" t="s">
        <v>16</v>
      </c>
      <c r="B9" s="192"/>
      <c r="C9" s="188">
        <v>3928576093</v>
      </c>
      <c r="D9" s="189"/>
      <c r="E9" s="188">
        <v>464882224</v>
      </c>
      <c r="F9" s="189"/>
      <c r="G9" s="188">
        <v>0</v>
      </c>
      <c r="H9" s="189"/>
      <c r="I9" s="188">
        <v>4393458317</v>
      </c>
      <c r="J9" s="189"/>
      <c r="K9" s="188">
        <v>2603405690</v>
      </c>
      <c r="L9" s="189"/>
      <c r="M9" s="188">
        <v>120337885</v>
      </c>
      <c r="N9" s="189"/>
      <c r="O9" s="188">
        <v>1790052627</v>
      </c>
      <c r="P9" s="189"/>
    </row>
    <row r="10" spans="1:16">
      <c r="A10" s="193" t="s">
        <v>17</v>
      </c>
      <c r="B10" s="193"/>
      <c r="C10" s="188" t="s">
        <v>14</v>
      </c>
      <c r="D10" s="189"/>
      <c r="E10" s="188" t="s">
        <v>14</v>
      </c>
      <c r="F10" s="189"/>
      <c r="G10" s="188" t="s">
        <v>14</v>
      </c>
      <c r="H10" s="189"/>
      <c r="I10" s="188" t="s">
        <v>14</v>
      </c>
      <c r="J10" s="189"/>
      <c r="K10" s="188" t="s">
        <v>14</v>
      </c>
      <c r="L10" s="189"/>
      <c r="M10" s="188" t="s">
        <v>14</v>
      </c>
      <c r="N10" s="189"/>
      <c r="O10" s="188" t="s">
        <v>14</v>
      </c>
      <c r="P10" s="189"/>
    </row>
    <row r="11" spans="1:16">
      <c r="A11" s="192" t="s">
        <v>18</v>
      </c>
      <c r="B11" s="192"/>
      <c r="C11" s="188" t="s">
        <v>14</v>
      </c>
      <c r="D11" s="189"/>
      <c r="E11" s="188" t="s">
        <v>14</v>
      </c>
      <c r="F11" s="189"/>
      <c r="G11" s="188" t="s">
        <v>14</v>
      </c>
      <c r="H11" s="189"/>
      <c r="I11" s="188" t="s">
        <v>14</v>
      </c>
      <c r="J11" s="189"/>
      <c r="K11" s="188" t="s">
        <v>14</v>
      </c>
      <c r="L11" s="189"/>
      <c r="M11" s="188" t="s">
        <v>14</v>
      </c>
      <c r="N11" s="189"/>
      <c r="O11" s="188" t="s">
        <v>14</v>
      </c>
      <c r="P11" s="189"/>
    </row>
    <row r="12" spans="1:16">
      <c r="A12" s="193" t="s">
        <v>19</v>
      </c>
      <c r="B12" s="193"/>
      <c r="C12" s="188" t="s">
        <v>14</v>
      </c>
      <c r="D12" s="189"/>
      <c r="E12" s="188" t="s">
        <v>14</v>
      </c>
      <c r="F12" s="189"/>
      <c r="G12" s="188" t="s">
        <v>14</v>
      </c>
      <c r="H12" s="189"/>
      <c r="I12" s="188" t="s">
        <v>14</v>
      </c>
      <c r="J12" s="189"/>
      <c r="K12" s="188" t="s">
        <v>14</v>
      </c>
      <c r="L12" s="189"/>
      <c r="M12" s="188" t="s">
        <v>14</v>
      </c>
      <c r="N12" s="189"/>
      <c r="O12" s="188" t="s">
        <v>14</v>
      </c>
      <c r="P12" s="189"/>
    </row>
    <row r="13" spans="1:16">
      <c r="A13" s="193" t="s">
        <v>20</v>
      </c>
      <c r="B13" s="193"/>
      <c r="C13" s="188" t="s">
        <v>14</v>
      </c>
      <c r="D13" s="189"/>
      <c r="E13" s="188" t="s">
        <v>14</v>
      </c>
      <c r="F13" s="189"/>
      <c r="G13" s="188" t="s">
        <v>14</v>
      </c>
      <c r="H13" s="189"/>
      <c r="I13" s="188" t="s">
        <v>14</v>
      </c>
      <c r="J13" s="189"/>
      <c r="K13" s="188" t="s">
        <v>14</v>
      </c>
      <c r="L13" s="189"/>
      <c r="M13" s="188" t="s">
        <v>14</v>
      </c>
      <c r="N13" s="189"/>
      <c r="O13" s="188" t="s">
        <v>14</v>
      </c>
      <c r="P13" s="189"/>
    </row>
    <row r="14" spans="1:16">
      <c r="A14" s="193" t="s">
        <v>21</v>
      </c>
      <c r="B14" s="193"/>
      <c r="C14" s="188">
        <v>1822042620</v>
      </c>
      <c r="D14" s="189"/>
      <c r="E14" s="188">
        <v>121134360</v>
      </c>
      <c r="F14" s="189"/>
      <c r="G14" s="188">
        <v>1815292620</v>
      </c>
      <c r="H14" s="189"/>
      <c r="I14" s="188">
        <v>127884360</v>
      </c>
      <c r="J14" s="189"/>
      <c r="K14" s="188">
        <v>0</v>
      </c>
      <c r="L14" s="189"/>
      <c r="M14" s="188">
        <v>0</v>
      </c>
      <c r="N14" s="189"/>
      <c r="O14" s="188">
        <v>127884360</v>
      </c>
      <c r="P14" s="189"/>
    </row>
    <row r="15" spans="1:16">
      <c r="A15" s="194" t="s">
        <v>22</v>
      </c>
      <c r="B15" s="194"/>
      <c r="C15" s="188">
        <v>168300130624</v>
      </c>
      <c r="D15" s="189"/>
      <c r="E15" s="188">
        <v>844110829</v>
      </c>
      <c r="F15" s="189"/>
      <c r="G15" s="188">
        <v>22847920</v>
      </c>
      <c r="H15" s="189"/>
      <c r="I15" s="188">
        <v>169121393533</v>
      </c>
      <c r="J15" s="189"/>
      <c r="K15" s="188">
        <f>34675978419+50636009708</f>
        <v>85311988127</v>
      </c>
      <c r="L15" s="189"/>
      <c r="M15" s="188">
        <v>3145095991</v>
      </c>
      <c r="N15" s="189"/>
      <c r="O15" s="188">
        <f>134445415114-50636009708</f>
        <v>83809405406</v>
      </c>
      <c r="P15" s="189"/>
    </row>
    <row r="16" spans="1:16">
      <c r="A16" s="192" t="s">
        <v>23</v>
      </c>
      <c r="B16" s="192"/>
      <c r="C16" s="188">
        <v>25311574502</v>
      </c>
      <c r="D16" s="189"/>
      <c r="E16" s="188">
        <v>94734012</v>
      </c>
      <c r="F16" s="189"/>
      <c r="G16" s="188">
        <v>0</v>
      </c>
      <c r="H16" s="189"/>
      <c r="I16" s="188">
        <v>25406308514</v>
      </c>
      <c r="J16" s="189"/>
      <c r="K16" s="188">
        <v>0</v>
      </c>
      <c r="L16" s="189"/>
      <c r="M16" s="188">
        <v>0</v>
      </c>
      <c r="N16" s="189"/>
      <c r="O16" s="188">
        <v>25406308514</v>
      </c>
      <c r="P16" s="189"/>
    </row>
    <row r="17" spans="1:18">
      <c r="A17" s="193" t="s">
        <v>15</v>
      </c>
      <c r="B17" s="193"/>
      <c r="C17" s="188">
        <v>17949229259</v>
      </c>
      <c r="D17" s="189"/>
      <c r="E17" s="188">
        <v>380274327</v>
      </c>
      <c r="F17" s="189"/>
      <c r="G17" s="188">
        <v>1411000</v>
      </c>
      <c r="H17" s="189"/>
      <c r="I17" s="188">
        <v>18328092586</v>
      </c>
      <c r="J17" s="189"/>
      <c r="K17" s="188">
        <v>11408832092</v>
      </c>
      <c r="L17" s="189"/>
      <c r="M17" s="188">
        <v>500633048</v>
      </c>
      <c r="N17" s="189"/>
      <c r="O17" s="188">
        <v>6919260494</v>
      </c>
      <c r="P17" s="189"/>
    </row>
    <row r="18" spans="1:18">
      <c r="A18" s="192" t="s">
        <v>16</v>
      </c>
      <c r="B18" s="192"/>
      <c r="C18" s="188">
        <v>125011625943</v>
      </c>
      <c r="D18" s="189"/>
      <c r="E18" s="188">
        <v>345517523</v>
      </c>
      <c r="F18" s="189"/>
      <c r="G18" s="188">
        <v>0</v>
      </c>
      <c r="H18" s="189"/>
      <c r="I18" s="188">
        <v>125357143466</v>
      </c>
      <c r="J18" s="189"/>
      <c r="K18" s="188">
        <f>23267146327+50636009708</f>
        <v>73903156035</v>
      </c>
      <c r="L18" s="189"/>
      <c r="M18" s="188">
        <v>2644462943</v>
      </c>
      <c r="N18" s="189"/>
      <c r="O18" s="188">
        <f>102089997139-50636009708</f>
        <v>51453987431</v>
      </c>
      <c r="P18" s="189"/>
    </row>
    <row r="19" spans="1:18">
      <c r="A19" s="192" t="s">
        <v>20</v>
      </c>
      <c r="B19" s="192"/>
      <c r="C19" s="188" t="s">
        <v>14</v>
      </c>
      <c r="D19" s="189"/>
      <c r="E19" s="188" t="s">
        <v>14</v>
      </c>
      <c r="F19" s="189"/>
      <c r="G19" s="188" t="s">
        <v>14</v>
      </c>
      <c r="H19" s="189"/>
      <c r="I19" s="188" t="s">
        <v>14</v>
      </c>
      <c r="J19" s="189"/>
      <c r="K19" s="188" t="s">
        <v>14</v>
      </c>
      <c r="L19" s="189"/>
      <c r="M19" s="188" t="s">
        <v>14</v>
      </c>
      <c r="N19" s="189"/>
      <c r="O19" s="188" t="s">
        <v>14</v>
      </c>
      <c r="P19" s="189"/>
    </row>
    <row r="20" spans="1:18">
      <c r="A20" s="193" t="s">
        <v>21</v>
      </c>
      <c r="B20" s="193"/>
      <c r="C20" s="188">
        <v>27700920</v>
      </c>
      <c r="D20" s="189"/>
      <c r="E20" s="188">
        <v>23584967</v>
      </c>
      <c r="F20" s="189"/>
      <c r="G20" s="188">
        <v>21436920</v>
      </c>
      <c r="H20" s="189"/>
      <c r="I20" s="188">
        <v>29848967</v>
      </c>
      <c r="J20" s="189"/>
      <c r="K20" s="188">
        <v>0</v>
      </c>
      <c r="L20" s="189"/>
      <c r="M20" s="188">
        <v>0</v>
      </c>
      <c r="N20" s="189"/>
      <c r="O20" s="188">
        <v>29848967</v>
      </c>
      <c r="P20" s="189"/>
    </row>
    <row r="21" spans="1:18">
      <c r="A21" s="192" t="s">
        <v>24</v>
      </c>
      <c r="B21" s="192"/>
      <c r="C21" s="188">
        <v>2616294015</v>
      </c>
      <c r="D21" s="189"/>
      <c r="E21" s="188">
        <v>125860902</v>
      </c>
      <c r="F21" s="189"/>
      <c r="G21" s="188">
        <v>0</v>
      </c>
      <c r="H21" s="189"/>
      <c r="I21" s="188">
        <v>2742154917</v>
      </c>
      <c r="J21" s="189"/>
      <c r="K21" s="188">
        <v>2079370942</v>
      </c>
      <c r="L21" s="189"/>
      <c r="M21" s="188">
        <v>64372738</v>
      </c>
      <c r="N21" s="189"/>
      <c r="O21" s="188">
        <v>662783975</v>
      </c>
      <c r="P21" s="189"/>
    </row>
    <row r="22" spans="1:18">
      <c r="A22" s="190" t="s">
        <v>25</v>
      </c>
      <c r="B22" s="191"/>
      <c r="C22" s="188">
        <v>291390652143</v>
      </c>
      <c r="D22" s="189"/>
      <c r="E22" s="188">
        <v>6344180618</v>
      </c>
      <c r="F22" s="189"/>
      <c r="G22" s="188">
        <v>1933866436</v>
      </c>
      <c r="H22" s="189"/>
      <c r="I22" s="188">
        <v>295800966325</v>
      </c>
      <c r="J22" s="189"/>
      <c r="K22" s="188">
        <f>78021133967+50636009708</f>
        <v>128657143675</v>
      </c>
      <c r="L22" s="189"/>
      <c r="M22" s="188">
        <v>5144929294</v>
      </c>
      <c r="N22" s="189"/>
      <c r="O22" s="188">
        <f>217779832358-50636009708</f>
        <v>167143822650</v>
      </c>
      <c r="P22" s="189"/>
      <c r="R22" s="7"/>
    </row>
  </sheetData>
  <mergeCells count="152">
    <mergeCell ref="M4:N4"/>
    <mergeCell ref="O4:P4"/>
    <mergeCell ref="A5:B5"/>
    <mergeCell ref="C5:D5"/>
    <mergeCell ref="E5:F5"/>
    <mergeCell ref="G5:H5"/>
    <mergeCell ref="I5:J5"/>
    <mergeCell ref="K5:L5"/>
    <mergeCell ref="M5:N5"/>
    <mergeCell ref="O5:P5"/>
    <mergeCell ref="A4:B4"/>
    <mergeCell ref="C4:D4"/>
    <mergeCell ref="E4:F4"/>
    <mergeCell ref="G4:H4"/>
    <mergeCell ref="I4:J4"/>
    <mergeCell ref="K4:L4"/>
    <mergeCell ref="M6:N6"/>
    <mergeCell ref="O6:P6"/>
    <mergeCell ref="A7:B7"/>
    <mergeCell ref="C7:D7"/>
    <mergeCell ref="E7:F7"/>
    <mergeCell ref="G7:H7"/>
    <mergeCell ref="I7:J7"/>
    <mergeCell ref="K7:L7"/>
    <mergeCell ref="M7:N7"/>
    <mergeCell ref="O7:P7"/>
    <mergeCell ref="A6:B6"/>
    <mergeCell ref="C6:D6"/>
    <mergeCell ref="E6:F6"/>
    <mergeCell ref="G6:H6"/>
    <mergeCell ref="I6:J6"/>
    <mergeCell ref="K6:L6"/>
    <mergeCell ref="M8:N8"/>
    <mergeCell ref="O8:P8"/>
    <mergeCell ref="A9:B9"/>
    <mergeCell ref="C9:D9"/>
    <mergeCell ref="E9:F9"/>
    <mergeCell ref="G9:H9"/>
    <mergeCell ref="I9:J9"/>
    <mergeCell ref="K9:L9"/>
    <mergeCell ref="M9:N9"/>
    <mergeCell ref="O9:P9"/>
    <mergeCell ref="A8:B8"/>
    <mergeCell ref="C8:D8"/>
    <mergeCell ref="E8:F8"/>
    <mergeCell ref="G8:H8"/>
    <mergeCell ref="I8:J8"/>
    <mergeCell ref="K8:L8"/>
    <mergeCell ref="M10:N10"/>
    <mergeCell ref="O10:P10"/>
    <mergeCell ref="A11:B11"/>
    <mergeCell ref="C11:D11"/>
    <mergeCell ref="E11:F11"/>
    <mergeCell ref="G11:H11"/>
    <mergeCell ref="I11:J11"/>
    <mergeCell ref="K11:L11"/>
    <mergeCell ref="M11:N11"/>
    <mergeCell ref="O11:P11"/>
    <mergeCell ref="A10:B10"/>
    <mergeCell ref="C10:D10"/>
    <mergeCell ref="E10:F10"/>
    <mergeCell ref="G10:H10"/>
    <mergeCell ref="I10:J10"/>
    <mergeCell ref="K10:L10"/>
    <mergeCell ref="M12:N12"/>
    <mergeCell ref="O12:P12"/>
    <mergeCell ref="A13:B13"/>
    <mergeCell ref="C13:D13"/>
    <mergeCell ref="E13:F13"/>
    <mergeCell ref="G13:H13"/>
    <mergeCell ref="I13:J13"/>
    <mergeCell ref="K13:L13"/>
    <mergeCell ref="M13:N13"/>
    <mergeCell ref="O13:P13"/>
    <mergeCell ref="A12:B12"/>
    <mergeCell ref="C12:D12"/>
    <mergeCell ref="E12:F12"/>
    <mergeCell ref="G12:H12"/>
    <mergeCell ref="I12:J12"/>
    <mergeCell ref="K12:L12"/>
    <mergeCell ref="M14:N14"/>
    <mergeCell ref="O14:P14"/>
    <mergeCell ref="A15:B15"/>
    <mergeCell ref="C15:D15"/>
    <mergeCell ref="E15:F15"/>
    <mergeCell ref="G15:H15"/>
    <mergeCell ref="I15:J15"/>
    <mergeCell ref="K15:L15"/>
    <mergeCell ref="M15:N15"/>
    <mergeCell ref="O15:P15"/>
    <mergeCell ref="A14:B14"/>
    <mergeCell ref="C14:D14"/>
    <mergeCell ref="E14:F14"/>
    <mergeCell ref="G14:H14"/>
    <mergeCell ref="I14:J14"/>
    <mergeCell ref="K14:L14"/>
    <mergeCell ref="M16:N16"/>
    <mergeCell ref="O16:P16"/>
    <mergeCell ref="A17:B17"/>
    <mergeCell ref="C17:D17"/>
    <mergeCell ref="E17:F17"/>
    <mergeCell ref="G17:H17"/>
    <mergeCell ref="I17:J17"/>
    <mergeCell ref="K17:L17"/>
    <mergeCell ref="M17:N17"/>
    <mergeCell ref="O17:P17"/>
    <mergeCell ref="A16:B16"/>
    <mergeCell ref="C16:D16"/>
    <mergeCell ref="E16:F16"/>
    <mergeCell ref="G16:H16"/>
    <mergeCell ref="I16:J16"/>
    <mergeCell ref="K16:L16"/>
    <mergeCell ref="M18:N18"/>
    <mergeCell ref="O18:P18"/>
    <mergeCell ref="A19:B19"/>
    <mergeCell ref="C19:D19"/>
    <mergeCell ref="E19:F19"/>
    <mergeCell ref="G19:H19"/>
    <mergeCell ref="I19:J19"/>
    <mergeCell ref="K19:L19"/>
    <mergeCell ref="M19:N19"/>
    <mergeCell ref="O19:P19"/>
    <mergeCell ref="A18:B18"/>
    <mergeCell ref="C18:D18"/>
    <mergeCell ref="E18:F18"/>
    <mergeCell ref="G18:H18"/>
    <mergeCell ref="I18:J18"/>
    <mergeCell ref="K18:L18"/>
    <mergeCell ref="M22:N22"/>
    <mergeCell ref="O22:P22"/>
    <mergeCell ref="A22:B22"/>
    <mergeCell ref="C22:D22"/>
    <mergeCell ref="E22:F22"/>
    <mergeCell ref="G22:H22"/>
    <mergeCell ref="I22:J22"/>
    <mergeCell ref="K22:L22"/>
    <mergeCell ref="M20:N20"/>
    <mergeCell ref="O20:P20"/>
    <mergeCell ref="A21:B21"/>
    <mergeCell ref="C21:D21"/>
    <mergeCell ref="E21:F21"/>
    <mergeCell ref="G21:H21"/>
    <mergeCell ref="I21:J21"/>
    <mergeCell ref="K21:L21"/>
    <mergeCell ref="M21:N21"/>
    <mergeCell ref="O21:P21"/>
    <mergeCell ref="A20:B20"/>
    <mergeCell ref="C20:D20"/>
    <mergeCell ref="E20:F20"/>
    <mergeCell ref="G20:H20"/>
    <mergeCell ref="I20:J20"/>
    <mergeCell ref="K20:L20"/>
  </mergeCells>
  <phoneticPr fontId="4"/>
  <pageMargins left="0.70866141732283472" right="0.70866141732283472" top="0.74803149606299213" bottom="0.74803149606299213" header="0.31496062992125984" footer="0.31496062992125984"/>
  <pageSetup paperSize="9" scale="88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opLeftCell="A13" workbookViewId="0">
      <selection activeCell="E18" sqref="E18"/>
    </sheetView>
  </sheetViews>
  <sheetFormatPr defaultRowHeight="13.5"/>
  <cols>
    <col min="1" max="1" width="17.125" customWidth="1"/>
    <col min="2" max="6" width="16.625" customWidth="1"/>
    <col min="7" max="7" width="0.875" customWidth="1"/>
  </cols>
  <sheetData>
    <row r="1" spans="1:7" ht="15.75" customHeight="1">
      <c r="A1" s="129" t="s">
        <v>187</v>
      </c>
      <c r="B1" s="16"/>
      <c r="C1" s="16"/>
      <c r="D1" s="16"/>
      <c r="E1" s="16"/>
      <c r="F1" s="21" t="s">
        <v>37</v>
      </c>
      <c r="G1" s="16"/>
    </row>
    <row r="2" spans="1:7" ht="25.5" customHeight="1">
      <c r="A2" s="213" t="s">
        <v>188</v>
      </c>
      <c r="B2" s="213" t="s">
        <v>189</v>
      </c>
      <c r="C2" s="213" t="s">
        <v>190</v>
      </c>
      <c r="D2" s="215" t="s">
        <v>191</v>
      </c>
      <c r="E2" s="216"/>
      <c r="F2" s="213" t="s">
        <v>192</v>
      </c>
      <c r="G2" s="23"/>
    </row>
    <row r="3" spans="1:7" ht="25.5" customHeight="1">
      <c r="A3" s="214"/>
      <c r="B3" s="214"/>
      <c r="C3" s="214"/>
      <c r="D3" s="17" t="s">
        <v>193</v>
      </c>
      <c r="E3" s="17" t="s">
        <v>194</v>
      </c>
      <c r="F3" s="214"/>
      <c r="G3" s="23"/>
    </row>
    <row r="4" spans="1:7" ht="25.5" customHeight="1">
      <c r="A4" s="210" t="s">
        <v>195</v>
      </c>
      <c r="B4" s="211"/>
      <c r="C4" s="211"/>
      <c r="D4" s="211"/>
      <c r="E4" s="211"/>
      <c r="F4" s="212"/>
      <c r="G4" s="23"/>
    </row>
    <row r="5" spans="1:7" ht="26.25" customHeight="1">
      <c r="A5" s="85" t="s">
        <v>196</v>
      </c>
      <c r="B5" s="31">
        <v>0</v>
      </c>
      <c r="C5" s="31">
        <v>0</v>
      </c>
      <c r="D5" s="31">
        <v>0</v>
      </c>
      <c r="E5" s="31">
        <v>0</v>
      </c>
      <c r="F5" s="32">
        <f>IFERROR(B5+C5-D5-E5,"")</f>
        <v>0</v>
      </c>
      <c r="G5" s="23"/>
    </row>
    <row r="6" spans="1:7" ht="25.5" customHeight="1">
      <c r="A6" s="85" t="s">
        <v>197</v>
      </c>
      <c r="B6" s="31">
        <v>346444437</v>
      </c>
      <c r="C6" s="31">
        <v>0</v>
      </c>
      <c r="D6" s="31">
        <v>0</v>
      </c>
      <c r="E6" s="31">
        <v>162263959</v>
      </c>
      <c r="F6" s="32">
        <f>IFERROR(B6+C6-D6-E6,"")</f>
        <v>184180478</v>
      </c>
      <c r="G6" s="23"/>
    </row>
    <row r="7" spans="1:7" ht="25.5" customHeight="1">
      <c r="A7" s="210" t="s">
        <v>198</v>
      </c>
      <c r="B7" s="250"/>
      <c r="C7" s="250"/>
      <c r="D7" s="250"/>
      <c r="E7" s="250"/>
      <c r="F7" s="251"/>
      <c r="G7" s="23"/>
    </row>
    <row r="8" spans="1:7" ht="25.5" customHeight="1">
      <c r="A8" s="85" t="s">
        <v>197</v>
      </c>
      <c r="B8" s="31">
        <v>28556791</v>
      </c>
      <c r="C8" s="31">
        <v>0</v>
      </c>
      <c r="D8" s="31">
        <v>0</v>
      </c>
      <c r="E8" s="31">
        <v>9154682</v>
      </c>
      <c r="F8" s="32">
        <f>IFERROR(B8+C8-D8-E8,"")</f>
        <v>19402109</v>
      </c>
      <c r="G8" s="23"/>
    </row>
    <row r="9" spans="1:7" ht="25.5" customHeight="1">
      <c r="A9" s="210" t="s">
        <v>199</v>
      </c>
      <c r="B9" s="250"/>
      <c r="C9" s="250"/>
      <c r="D9" s="250"/>
      <c r="E9" s="250"/>
      <c r="F9" s="251"/>
      <c r="G9" s="23"/>
    </row>
    <row r="10" spans="1:7" ht="25.5" customHeight="1">
      <c r="A10" s="85" t="s">
        <v>200</v>
      </c>
      <c r="B10" s="31">
        <v>7679160000</v>
      </c>
      <c r="C10" s="31">
        <v>531045557</v>
      </c>
      <c r="D10" s="31">
        <v>833330557</v>
      </c>
      <c r="E10" s="31">
        <v>0</v>
      </c>
      <c r="F10" s="32">
        <f>IFERROR(B10+C10-D10-E10,"")</f>
        <v>7376875000</v>
      </c>
      <c r="G10" s="23"/>
    </row>
    <row r="11" spans="1:7" ht="25.5" customHeight="1">
      <c r="A11" s="85" t="s">
        <v>201</v>
      </c>
      <c r="B11" s="31">
        <v>0</v>
      </c>
      <c r="C11" s="31">
        <v>0</v>
      </c>
      <c r="D11" s="31">
        <v>0</v>
      </c>
      <c r="E11" s="31">
        <v>0</v>
      </c>
      <c r="F11" s="32">
        <f>IFERROR(B11+C11-D11-E11,"")</f>
        <v>0</v>
      </c>
      <c r="G11" s="23"/>
    </row>
    <row r="12" spans="1:7" ht="25.5" customHeight="1">
      <c r="A12" s="210" t="s">
        <v>202</v>
      </c>
      <c r="B12" s="250"/>
      <c r="C12" s="250"/>
      <c r="D12" s="250"/>
      <c r="E12" s="250"/>
      <c r="F12" s="251"/>
      <c r="G12" s="23"/>
    </row>
    <row r="13" spans="1:7" ht="25.5" customHeight="1">
      <c r="A13" s="85" t="s">
        <v>203</v>
      </c>
      <c r="B13" s="31">
        <v>451276506</v>
      </c>
      <c r="C13" s="31">
        <v>452994279</v>
      </c>
      <c r="D13" s="31">
        <f>B13</f>
        <v>451276506</v>
      </c>
      <c r="E13" s="31">
        <v>0</v>
      </c>
      <c r="F13" s="32">
        <f>IFERROR(B13+C13-D13-E13,"")</f>
        <v>452994279</v>
      </c>
      <c r="G13" s="23"/>
    </row>
    <row r="14" spans="1:7" ht="25.5" customHeight="1">
      <c r="A14" s="24" t="s">
        <v>47</v>
      </c>
      <c r="B14" s="32">
        <f>IFERROR(SUM(B4:B13),"")</f>
        <v>8505437734</v>
      </c>
      <c r="C14" s="32">
        <f t="shared" ref="C14:F14" si="0">IFERROR(SUM(C4:C13),"")</f>
        <v>984039836</v>
      </c>
      <c r="D14" s="32">
        <f t="shared" si="0"/>
        <v>1284607063</v>
      </c>
      <c r="E14" s="32">
        <f t="shared" si="0"/>
        <v>171418641</v>
      </c>
      <c r="F14" s="32">
        <f t="shared" si="0"/>
        <v>8033451866</v>
      </c>
      <c r="G14" s="23"/>
    </row>
    <row r="15" spans="1:7">
      <c r="A15" s="16"/>
      <c r="B15" s="16"/>
      <c r="C15" s="16"/>
      <c r="D15" s="16"/>
      <c r="E15" s="16"/>
      <c r="F15" s="16"/>
      <c r="G15" s="16"/>
    </row>
  </sheetData>
  <mergeCells count="9">
    <mergeCell ref="A7:F7"/>
    <mergeCell ref="A9:F9"/>
    <mergeCell ref="A12:F12"/>
    <mergeCell ref="A2:A3"/>
    <mergeCell ref="B2:B3"/>
    <mergeCell ref="C2:C3"/>
    <mergeCell ref="D2:E2"/>
    <mergeCell ref="F2:F3"/>
    <mergeCell ref="A4:F4"/>
  </mergeCells>
  <phoneticPr fontId="4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topLeftCell="A8" workbookViewId="0">
      <selection activeCell="E20" sqref="E20"/>
    </sheetView>
  </sheetViews>
  <sheetFormatPr defaultRowHeight="13.5"/>
  <cols>
    <col min="1" max="2" width="9.125" customWidth="1"/>
    <col min="3" max="3" width="27.625" customWidth="1"/>
    <col min="4" max="4" width="28.875" customWidth="1"/>
    <col min="5" max="5" width="16.625" customWidth="1"/>
    <col min="6" max="6" width="19.625" customWidth="1"/>
    <col min="7" max="7" width="1.5" customWidth="1"/>
  </cols>
  <sheetData>
    <row r="1" spans="1:7">
      <c r="A1" s="168" t="s">
        <v>248</v>
      </c>
      <c r="B1" s="19"/>
      <c r="C1" s="19"/>
      <c r="D1" s="19"/>
      <c r="E1" s="19"/>
      <c r="F1" s="19"/>
      <c r="G1" s="16"/>
    </row>
    <row r="2" spans="1:7">
      <c r="A2" s="168" t="s">
        <v>249</v>
      </c>
      <c r="B2" s="169"/>
      <c r="C2" s="169"/>
      <c r="D2" s="19"/>
      <c r="E2" s="19"/>
      <c r="F2" s="21" t="s">
        <v>37</v>
      </c>
      <c r="G2" s="16"/>
    </row>
    <row r="3" spans="1:7" ht="24.75" customHeight="1">
      <c r="A3" s="252" t="s">
        <v>250</v>
      </c>
      <c r="B3" s="252"/>
      <c r="C3" s="113" t="s">
        <v>251</v>
      </c>
      <c r="D3" s="113" t="s">
        <v>252</v>
      </c>
      <c r="E3" s="170" t="s">
        <v>253</v>
      </c>
      <c r="F3" s="113" t="s">
        <v>254</v>
      </c>
      <c r="G3" s="16"/>
    </row>
    <row r="4" spans="1:7" hidden="1">
      <c r="A4" s="171"/>
      <c r="B4" s="172"/>
      <c r="C4" s="173"/>
      <c r="D4" s="174"/>
      <c r="E4" s="175"/>
      <c r="F4" s="173"/>
      <c r="G4" s="16"/>
    </row>
    <row r="5" spans="1:7" ht="27.75" customHeight="1">
      <c r="A5" s="253" t="s">
        <v>255</v>
      </c>
      <c r="B5" s="254"/>
      <c r="C5" s="176" t="s">
        <v>256</v>
      </c>
      <c r="D5" s="177" t="s">
        <v>257</v>
      </c>
      <c r="E5" s="178">
        <v>42446018</v>
      </c>
      <c r="F5" s="179" t="s">
        <v>258</v>
      </c>
      <c r="G5" s="16"/>
    </row>
    <row r="6" spans="1:7" ht="27.75" customHeight="1">
      <c r="A6" s="255"/>
      <c r="B6" s="256"/>
      <c r="C6" s="176" t="s">
        <v>271</v>
      </c>
      <c r="D6" s="177" t="s">
        <v>259</v>
      </c>
      <c r="E6" s="178">
        <v>34457100</v>
      </c>
      <c r="F6" s="179" t="s">
        <v>272</v>
      </c>
      <c r="G6" s="16"/>
    </row>
    <row r="7" spans="1:7" ht="27.75" hidden="1" customHeight="1">
      <c r="A7" s="255"/>
      <c r="B7" s="256"/>
      <c r="C7" s="173"/>
      <c r="D7" s="174"/>
      <c r="E7" s="180"/>
      <c r="F7" s="173"/>
      <c r="G7" s="16"/>
    </row>
    <row r="8" spans="1:7" ht="27.75" customHeight="1">
      <c r="A8" s="255"/>
      <c r="B8" s="256"/>
      <c r="C8" s="181" t="s">
        <v>260</v>
      </c>
      <c r="D8" s="182"/>
      <c r="E8" s="183">
        <f>IFERROR(SUM(E4:E7),"")</f>
        <v>76903118</v>
      </c>
      <c r="F8" s="184"/>
      <c r="G8" s="16"/>
    </row>
    <row r="9" spans="1:7" ht="27.75" hidden="1" customHeight="1">
      <c r="A9" s="257"/>
      <c r="B9" s="258"/>
      <c r="C9" s="173"/>
      <c r="D9" s="174"/>
      <c r="E9" s="180"/>
      <c r="F9" s="173"/>
      <c r="G9" s="16"/>
    </row>
    <row r="10" spans="1:7" ht="27.75" customHeight="1">
      <c r="A10" s="259" t="s">
        <v>273</v>
      </c>
      <c r="B10" s="260"/>
      <c r="C10" s="176" t="s">
        <v>274</v>
      </c>
      <c r="D10" s="177" t="s">
        <v>259</v>
      </c>
      <c r="E10" s="178">
        <v>1840505700</v>
      </c>
      <c r="F10" s="185" t="s">
        <v>261</v>
      </c>
      <c r="G10" s="16"/>
    </row>
    <row r="11" spans="1:7" ht="27.75" customHeight="1">
      <c r="A11" s="261"/>
      <c r="B11" s="262"/>
      <c r="C11" s="176" t="s">
        <v>275</v>
      </c>
      <c r="D11" s="177" t="s">
        <v>276</v>
      </c>
      <c r="E11" s="178">
        <v>938218761</v>
      </c>
      <c r="F11" s="185" t="s">
        <v>262</v>
      </c>
      <c r="G11" s="16"/>
    </row>
    <row r="12" spans="1:7" ht="27.75" customHeight="1">
      <c r="A12" s="261"/>
      <c r="B12" s="262"/>
      <c r="C12" s="176" t="s">
        <v>277</v>
      </c>
      <c r="D12" s="177" t="s">
        <v>278</v>
      </c>
      <c r="E12" s="178">
        <v>328913602</v>
      </c>
      <c r="F12" s="185" t="s">
        <v>263</v>
      </c>
      <c r="G12" s="16"/>
    </row>
    <row r="13" spans="1:7" ht="27.75" customHeight="1">
      <c r="A13" s="261"/>
      <c r="B13" s="262"/>
      <c r="C13" s="176" t="s">
        <v>279</v>
      </c>
      <c r="D13" s="177" t="s">
        <v>280</v>
      </c>
      <c r="E13" s="178">
        <v>279288000</v>
      </c>
      <c r="F13" s="185" t="s">
        <v>264</v>
      </c>
      <c r="G13" s="16"/>
    </row>
    <row r="14" spans="1:7" ht="27.75" customHeight="1">
      <c r="A14" s="261"/>
      <c r="B14" s="262"/>
      <c r="C14" s="176" t="s">
        <v>265</v>
      </c>
      <c r="D14" s="177" t="s">
        <v>259</v>
      </c>
      <c r="E14" s="178">
        <v>203368238</v>
      </c>
      <c r="F14" s="185" t="s">
        <v>261</v>
      </c>
      <c r="G14" s="16"/>
    </row>
    <row r="15" spans="1:7" ht="27.75" customHeight="1">
      <c r="A15" s="261"/>
      <c r="B15" s="262"/>
      <c r="C15" s="176" t="s">
        <v>281</v>
      </c>
      <c r="D15" s="186" t="s">
        <v>266</v>
      </c>
      <c r="E15" s="178">
        <v>161993250</v>
      </c>
      <c r="F15" s="185" t="s">
        <v>267</v>
      </c>
      <c r="G15" s="16"/>
    </row>
    <row r="16" spans="1:7" ht="27.75" customHeight="1">
      <c r="A16" s="261"/>
      <c r="B16" s="262"/>
      <c r="C16" s="176" t="s">
        <v>282</v>
      </c>
      <c r="D16" s="177" t="s">
        <v>268</v>
      </c>
      <c r="E16" s="178">
        <v>58534000</v>
      </c>
      <c r="F16" s="185" t="s">
        <v>269</v>
      </c>
      <c r="G16" s="16"/>
    </row>
    <row r="17" spans="1:7" ht="27.75" customHeight="1">
      <c r="A17" s="263"/>
      <c r="B17" s="262"/>
      <c r="C17" s="176" t="s">
        <v>194</v>
      </c>
      <c r="D17" s="177"/>
      <c r="E17" s="178">
        <v>619255998</v>
      </c>
      <c r="F17" s="179"/>
      <c r="G17" s="16"/>
    </row>
    <row r="18" spans="1:7" ht="27.75" hidden="1" customHeight="1">
      <c r="A18" s="263"/>
      <c r="B18" s="262"/>
      <c r="C18" s="173"/>
      <c r="D18" s="174"/>
      <c r="E18" s="180"/>
      <c r="F18" s="108"/>
      <c r="G18" s="16"/>
    </row>
    <row r="19" spans="1:7" ht="27.75" customHeight="1">
      <c r="A19" s="264"/>
      <c r="B19" s="265"/>
      <c r="C19" s="187" t="s">
        <v>260</v>
      </c>
      <c r="D19" s="182"/>
      <c r="E19" s="183">
        <f>IFERROR(SUM(E9:E18),"")</f>
        <v>4430077549</v>
      </c>
      <c r="F19" s="184"/>
      <c r="G19" s="16"/>
    </row>
    <row r="20" spans="1:7" ht="27.75" customHeight="1">
      <c r="A20" s="266" t="s">
        <v>270</v>
      </c>
      <c r="B20" s="267"/>
      <c r="C20" s="184"/>
      <c r="D20" s="182"/>
      <c r="E20" s="183">
        <f>IFERROR(SUM(E8,E19),"")</f>
        <v>4506980667</v>
      </c>
      <c r="F20" s="184"/>
      <c r="G20" s="16"/>
    </row>
    <row r="21" spans="1:7">
      <c r="A21" s="19"/>
      <c r="B21" s="19"/>
      <c r="C21" s="19"/>
      <c r="D21" s="19"/>
      <c r="E21" s="19"/>
      <c r="F21" s="19"/>
      <c r="G21" s="16"/>
    </row>
  </sheetData>
  <mergeCells count="4">
    <mergeCell ref="A3:B3"/>
    <mergeCell ref="A5:B9"/>
    <mergeCell ref="A10:B19"/>
    <mergeCell ref="A20:B20"/>
  </mergeCells>
  <phoneticPr fontId="4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opLeftCell="A11" workbookViewId="0">
      <selection activeCell="E27" sqref="E27"/>
    </sheetView>
  </sheetViews>
  <sheetFormatPr defaultRowHeight="13.5"/>
  <cols>
    <col min="1" max="2" width="12.625" customWidth="1"/>
    <col min="3" max="3" width="9.625" customWidth="1"/>
    <col min="4" max="4" width="18.25" customWidth="1"/>
    <col min="5" max="5" width="15.125" customWidth="1"/>
    <col min="6" max="6" width="0.75" customWidth="1"/>
  </cols>
  <sheetData>
    <row r="1" spans="1:6" ht="15" customHeight="1">
      <c r="A1" s="286" t="s">
        <v>218</v>
      </c>
      <c r="B1" s="286"/>
      <c r="C1" s="286"/>
      <c r="D1" s="286"/>
      <c r="E1" s="286"/>
      <c r="F1" s="16"/>
    </row>
    <row r="2" spans="1:6" ht="15" customHeight="1">
      <c r="A2" s="151" t="s">
        <v>219</v>
      </c>
      <c r="B2" s="16"/>
      <c r="C2" s="16"/>
      <c r="D2" s="16"/>
      <c r="E2" s="21" t="s">
        <v>37</v>
      </c>
      <c r="F2" s="16"/>
    </row>
    <row r="3" spans="1:6">
      <c r="A3" s="152" t="s">
        <v>220</v>
      </c>
      <c r="B3" s="152" t="s">
        <v>188</v>
      </c>
      <c r="C3" s="153" t="s">
        <v>221</v>
      </c>
      <c r="D3" s="153"/>
      <c r="E3" s="154" t="s">
        <v>210</v>
      </c>
      <c r="F3" s="16"/>
    </row>
    <row r="4" spans="1:6" hidden="1">
      <c r="A4" s="155"/>
      <c r="B4" s="155"/>
      <c r="C4" s="284"/>
      <c r="D4" s="285"/>
      <c r="E4" s="156"/>
      <c r="F4" s="16"/>
    </row>
    <row r="5" spans="1:6" ht="15" customHeight="1">
      <c r="A5" s="287" t="s">
        <v>222</v>
      </c>
      <c r="B5" s="270" t="s">
        <v>223</v>
      </c>
      <c r="C5" s="272" t="s">
        <v>224</v>
      </c>
      <c r="D5" s="273"/>
      <c r="E5" s="157">
        <f>17066760942+9101905-96264463</f>
        <v>16979598384</v>
      </c>
      <c r="F5" s="16"/>
    </row>
    <row r="6" spans="1:6" ht="15" customHeight="1">
      <c r="A6" s="287"/>
      <c r="B6" s="270"/>
      <c r="C6" s="272" t="s">
        <v>225</v>
      </c>
      <c r="D6" s="273"/>
      <c r="E6" s="157">
        <v>249095000</v>
      </c>
      <c r="F6" s="16"/>
    </row>
    <row r="7" spans="1:6" ht="15" customHeight="1">
      <c r="A7" s="287"/>
      <c r="B7" s="270"/>
      <c r="C7" s="272" t="s">
        <v>226</v>
      </c>
      <c r="D7" s="273"/>
      <c r="E7" s="157">
        <v>40229000</v>
      </c>
      <c r="F7" s="16"/>
    </row>
    <row r="8" spans="1:6" ht="15" customHeight="1">
      <c r="A8" s="287"/>
      <c r="B8" s="270"/>
      <c r="C8" s="272" t="s">
        <v>227</v>
      </c>
      <c r="D8" s="273"/>
      <c r="E8" s="157">
        <v>154814000</v>
      </c>
      <c r="F8" s="16"/>
    </row>
    <row r="9" spans="1:6" ht="15" customHeight="1">
      <c r="A9" s="287"/>
      <c r="B9" s="270"/>
      <c r="C9" s="272" t="s">
        <v>228</v>
      </c>
      <c r="D9" s="273"/>
      <c r="E9" s="157">
        <v>80619000</v>
      </c>
      <c r="F9" s="16"/>
    </row>
    <row r="10" spans="1:6" ht="15" customHeight="1">
      <c r="A10" s="287"/>
      <c r="B10" s="270"/>
      <c r="C10" s="272" t="s">
        <v>229</v>
      </c>
      <c r="D10" s="273"/>
      <c r="E10" s="157">
        <v>1567131000</v>
      </c>
      <c r="F10" s="16"/>
    </row>
    <row r="11" spans="1:6" ht="15" customHeight="1">
      <c r="A11" s="287"/>
      <c r="B11" s="270"/>
      <c r="C11" s="272" t="s">
        <v>230</v>
      </c>
      <c r="D11" s="273"/>
      <c r="E11" s="157">
        <v>6198287</v>
      </c>
      <c r="F11" s="16"/>
    </row>
    <row r="12" spans="1:6" ht="15" customHeight="1">
      <c r="A12" s="287"/>
      <c r="B12" s="270"/>
      <c r="C12" s="272" t="s">
        <v>231</v>
      </c>
      <c r="D12" s="273"/>
      <c r="E12" s="157">
        <v>60788000</v>
      </c>
      <c r="F12" s="16"/>
    </row>
    <row r="13" spans="1:6" ht="15" customHeight="1">
      <c r="A13" s="287"/>
      <c r="B13" s="270"/>
      <c r="C13" s="272" t="s">
        <v>232</v>
      </c>
      <c r="D13" s="273"/>
      <c r="E13" s="157">
        <v>83495000</v>
      </c>
      <c r="F13" s="16"/>
    </row>
    <row r="14" spans="1:6" ht="15" customHeight="1">
      <c r="A14" s="287"/>
      <c r="B14" s="270"/>
      <c r="C14" s="272" t="s">
        <v>233</v>
      </c>
      <c r="D14" s="273"/>
      <c r="E14" s="157">
        <v>3522950000</v>
      </c>
      <c r="F14" s="16"/>
    </row>
    <row r="15" spans="1:6" ht="15" customHeight="1">
      <c r="A15" s="287"/>
      <c r="B15" s="270"/>
      <c r="C15" s="272" t="s">
        <v>234</v>
      </c>
      <c r="D15" s="273"/>
      <c r="E15" s="157">
        <v>14255000</v>
      </c>
      <c r="F15" s="16"/>
    </row>
    <row r="16" spans="1:6" ht="15" customHeight="1">
      <c r="A16" s="287"/>
      <c r="B16" s="270"/>
      <c r="C16" s="272" t="s">
        <v>235</v>
      </c>
      <c r="D16" s="273"/>
      <c r="E16" s="157">
        <v>526758849</v>
      </c>
      <c r="F16" s="16"/>
    </row>
    <row r="17" spans="1:6" ht="15" customHeight="1">
      <c r="A17" s="287"/>
      <c r="B17" s="270"/>
      <c r="C17" s="272" t="s">
        <v>236</v>
      </c>
      <c r="D17" s="273"/>
      <c r="E17" s="157">
        <v>98791355</v>
      </c>
      <c r="F17" s="16"/>
    </row>
    <row r="18" spans="1:6" ht="15" customHeight="1">
      <c r="A18" s="287"/>
      <c r="B18" s="270"/>
      <c r="C18" s="272" t="s">
        <v>237</v>
      </c>
      <c r="D18" s="273"/>
      <c r="E18" s="157">
        <v>28519082</v>
      </c>
      <c r="F18" s="16"/>
    </row>
    <row r="19" spans="1:6" hidden="1">
      <c r="A19" s="287"/>
      <c r="B19" s="270"/>
      <c r="C19" s="274"/>
      <c r="D19" s="275"/>
      <c r="E19" s="158"/>
      <c r="F19" s="16"/>
    </row>
    <row r="20" spans="1:6" ht="15" customHeight="1">
      <c r="A20" s="287"/>
      <c r="B20" s="271"/>
      <c r="C20" s="276" t="s">
        <v>122</v>
      </c>
      <c r="D20" s="277"/>
      <c r="E20" s="159">
        <f>SUM(E4:E19)</f>
        <v>23413241957</v>
      </c>
      <c r="F20" s="16"/>
    </row>
    <row r="21" spans="1:6" hidden="1">
      <c r="A21" s="287"/>
      <c r="B21" s="160"/>
      <c r="C21" s="278" t="s">
        <v>238</v>
      </c>
      <c r="D21" s="161"/>
      <c r="E21" s="162"/>
      <c r="F21" s="16"/>
    </row>
    <row r="22" spans="1:6" ht="15" customHeight="1">
      <c r="A22" s="287"/>
      <c r="B22" s="163"/>
      <c r="C22" s="279"/>
      <c r="D22" s="164" t="s">
        <v>239</v>
      </c>
      <c r="E22" s="157">
        <v>305474894</v>
      </c>
      <c r="F22" s="16"/>
    </row>
    <row r="23" spans="1:6" ht="15" customHeight="1">
      <c r="A23" s="287"/>
      <c r="B23" s="279" t="s">
        <v>240</v>
      </c>
      <c r="C23" s="281"/>
      <c r="D23" s="164" t="s">
        <v>241</v>
      </c>
      <c r="E23" s="157">
        <v>43704000</v>
      </c>
      <c r="F23" s="16"/>
    </row>
    <row r="24" spans="1:6" hidden="1">
      <c r="A24" s="287"/>
      <c r="B24" s="270"/>
      <c r="C24" s="281"/>
      <c r="D24" s="165"/>
      <c r="E24" s="158"/>
      <c r="F24" s="16"/>
    </row>
    <row r="25" spans="1:6" ht="15" customHeight="1">
      <c r="A25" s="287"/>
      <c r="B25" s="270"/>
      <c r="C25" s="282"/>
      <c r="D25" s="166" t="s">
        <v>242</v>
      </c>
      <c r="E25" s="159">
        <f>SUM(E21:E24)</f>
        <v>349178894</v>
      </c>
      <c r="F25" s="16"/>
    </row>
    <row r="26" spans="1:6" hidden="1">
      <c r="A26" s="287"/>
      <c r="B26" s="270"/>
      <c r="C26" s="278" t="s">
        <v>243</v>
      </c>
      <c r="D26" s="161"/>
      <c r="E26" s="162"/>
      <c r="F26" s="16"/>
    </row>
    <row r="27" spans="1:6" ht="15" customHeight="1">
      <c r="A27" s="287"/>
      <c r="B27" s="270"/>
      <c r="C27" s="281"/>
      <c r="D27" s="164" t="s">
        <v>239</v>
      </c>
      <c r="E27" s="157">
        <v>4867696988</v>
      </c>
      <c r="F27" s="16"/>
    </row>
    <row r="28" spans="1:6" ht="15" customHeight="1">
      <c r="A28" s="287"/>
      <c r="B28" s="270"/>
      <c r="C28" s="281"/>
      <c r="D28" s="164" t="s">
        <v>241</v>
      </c>
      <c r="E28" s="157">
        <v>2074415108</v>
      </c>
      <c r="F28" s="16"/>
    </row>
    <row r="29" spans="1:6" hidden="1">
      <c r="A29" s="287"/>
      <c r="B29" s="270"/>
      <c r="C29" s="281"/>
      <c r="D29" s="165"/>
      <c r="E29" s="158"/>
      <c r="F29" s="16"/>
    </row>
    <row r="30" spans="1:6" ht="15" customHeight="1">
      <c r="A30" s="287"/>
      <c r="B30" s="270"/>
      <c r="C30" s="282"/>
      <c r="D30" s="166" t="s">
        <v>242</v>
      </c>
      <c r="E30" s="159">
        <f>SUM(E26:E29)</f>
        <v>6942112096</v>
      </c>
      <c r="F30" s="16"/>
    </row>
    <row r="31" spans="1:6" ht="15" customHeight="1">
      <c r="A31" s="287"/>
      <c r="B31" s="271"/>
      <c r="C31" s="276" t="s">
        <v>122</v>
      </c>
      <c r="D31" s="277"/>
      <c r="E31" s="159">
        <f>SUM(E25,E30)</f>
        <v>7291290990</v>
      </c>
      <c r="F31" s="16"/>
    </row>
    <row r="32" spans="1:6" ht="15" customHeight="1">
      <c r="A32" s="288"/>
      <c r="B32" s="276" t="s">
        <v>47</v>
      </c>
      <c r="C32" s="283"/>
      <c r="D32" s="277"/>
      <c r="E32" s="159">
        <f>SUM(E20,E31)</f>
        <v>30704532947</v>
      </c>
      <c r="F32" s="16"/>
    </row>
    <row r="33" spans="1:6" hidden="1">
      <c r="A33" s="167"/>
      <c r="B33" s="155"/>
      <c r="C33" s="284"/>
      <c r="D33" s="285"/>
      <c r="E33" s="162"/>
      <c r="F33" s="16"/>
    </row>
    <row r="34" spans="1:6">
      <c r="A34" s="268" t="s">
        <v>244</v>
      </c>
      <c r="B34" s="270" t="s">
        <v>223</v>
      </c>
      <c r="C34" s="272" t="s">
        <v>245</v>
      </c>
      <c r="D34" s="273"/>
      <c r="E34" s="157">
        <v>40086000</v>
      </c>
      <c r="F34" s="16"/>
    </row>
    <row r="35" spans="1:6" hidden="1">
      <c r="A35" s="268"/>
      <c r="B35" s="270"/>
      <c r="C35" s="274"/>
      <c r="D35" s="275"/>
      <c r="E35" s="158"/>
      <c r="F35" s="16"/>
    </row>
    <row r="36" spans="1:6">
      <c r="A36" s="268"/>
      <c r="B36" s="271"/>
      <c r="C36" s="276" t="s">
        <v>122</v>
      </c>
      <c r="D36" s="277"/>
      <c r="E36" s="159">
        <f>SUM(E33:E35)</f>
        <v>40086000</v>
      </c>
      <c r="F36" s="16"/>
    </row>
    <row r="37" spans="1:6" hidden="1">
      <c r="A37" s="268"/>
      <c r="B37" s="160"/>
      <c r="C37" s="278" t="s">
        <v>246</v>
      </c>
      <c r="D37" s="161"/>
      <c r="E37" s="162"/>
      <c r="F37" s="16"/>
    </row>
    <row r="38" spans="1:6" hidden="1">
      <c r="A38" s="268"/>
      <c r="B38" s="279" t="s">
        <v>247</v>
      </c>
      <c r="C38" s="279"/>
      <c r="D38" s="164"/>
      <c r="E38" s="157"/>
      <c r="F38" s="16"/>
    </row>
    <row r="39" spans="1:6" hidden="1">
      <c r="A39" s="268"/>
      <c r="B39" s="279"/>
      <c r="C39" s="279"/>
      <c r="D39" s="164"/>
      <c r="E39" s="157"/>
      <c r="F39" s="16"/>
    </row>
    <row r="40" spans="1:6" hidden="1">
      <c r="A40" s="268"/>
      <c r="B40" s="279"/>
      <c r="C40" s="279"/>
      <c r="D40" s="164"/>
      <c r="E40" s="157"/>
      <c r="F40" s="16"/>
    </row>
    <row r="41" spans="1:6" hidden="1">
      <c r="A41" s="268"/>
      <c r="B41" s="279"/>
      <c r="C41" s="279"/>
      <c r="D41" s="165"/>
      <c r="E41" s="158"/>
      <c r="F41" s="16"/>
    </row>
    <row r="42" spans="1:6" hidden="1">
      <c r="A42" s="268"/>
      <c r="B42" s="279"/>
      <c r="C42" s="280"/>
      <c r="D42" s="166" t="s">
        <v>242</v>
      </c>
      <c r="E42" s="159">
        <f>SUM(E37:E41)</f>
        <v>0</v>
      </c>
      <c r="F42" s="16"/>
    </row>
    <row r="43" spans="1:6" hidden="1">
      <c r="A43" s="268"/>
      <c r="B43" s="279"/>
      <c r="C43" s="278" t="s">
        <v>243</v>
      </c>
      <c r="D43" s="161"/>
      <c r="E43" s="162"/>
      <c r="F43" s="16"/>
    </row>
    <row r="44" spans="1:6" hidden="1">
      <c r="A44" s="268"/>
      <c r="B44" s="279"/>
      <c r="C44" s="279"/>
      <c r="D44" s="164"/>
      <c r="E44" s="157"/>
      <c r="F44" s="16"/>
    </row>
    <row r="45" spans="1:6" hidden="1">
      <c r="A45" s="268"/>
      <c r="B45" s="279"/>
      <c r="C45" s="279"/>
      <c r="D45" s="164"/>
      <c r="E45" s="157"/>
      <c r="F45" s="16"/>
    </row>
    <row r="46" spans="1:6" hidden="1">
      <c r="A46" s="268"/>
      <c r="B46" s="279"/>
      <c r="C46" s="279"/>
      <c r="D46" s="164"/>
      <c r="E46" s="157"/>
      <c r="F46" s="16"/>
    </row>
    <row r="47" spans="1:6" hidden="1">
      <c r="A47" s="268"/>
      <c r="B47" s="279"/>
      <c r="C47" s="279"/>
      <c r="D47" s="165"/>
      <c r="E47" s="158"/>
      <c r="F47" s="16"/>
    </row>
    <row r="48" spans="1:6" hidden="1">
      <c r="A48" s="268"/>
      <c r="B48" s="279"/>
      <c r="C48" s="280"/>
      <c r="D48" s="166" t="s">
        <v>242</v>
      </c>
      <c r="E48" s="159">
        <f>SUM(E43:E47)</f>
        <v>0</v>
      </c>
      <c r="F48" s="16"/>
    </row>
    <row r="49" spans="1:6" hidden="1">
      <c r="A49" s="268"/>
      <c r="B49" s="280"/>
      <c r="C49" s="276" t="s">
        <v>122</v>
      </c>
      <c r="D49" s="277"/>
      <c r="E49" s="159">
        <f>SUM(E42,E48)</f>
        <v>0</v>
      </c>
      <c r="F49" s="16"/>
    </row>
    <row r="50" spans="1:6">
      <c r="A50" s="269"/>
      <c r="B50" s="276" t="s">
        <v>47</v>
      </c>
      <c r="C50" s="283"/>
      <c r="D50" s="277"/>
      <c r="E50" s="159">
        <f>SUM(E36,E49)</f>
        <v>40086000</v>
      </c>
      <c r="F50" s="16"/>
    </row>
    <row r="51" spans="1:6">
      <c r="A51" s="16"/>
      <c r="B51" s="16"/>
      <c r="C51" s="16"/>
      <c r="D51" s="16"/>
      <c r="E51" s="16"/>
      <c r="F51" s="16"/>
    </row>
  </sheetData>
  <mergeCells count="36">
    <mergeCell ref="A1:E1"/>
    <mergeCell ref="C4:D4"/>
    <mergeCell ref="A5:A32"/>
    <mergeCell ref="B5:B20"/>
    <mergeCell ref="C5:D5"/>
    <mergeCell ref="C6:D6"/>
    <mergeCell ref="C7:D7"/>
    <mergeCell ref="C8:D8"/>
    <mergeCell ref="C9:D9"/>
    <mergeCell ref="C10:D10"/>
    <mergeCell ref="B23:B31"/>
    <mergeCell ref="C26:C30"/>
    <mergeCell ref="C31:D31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C25"/>
    <mergeCell ref="C49:D49"/>
    <mergeCell ref="B50:D50"/>
    <mergeCell ref="B32:D32"/>
    <mergeCell ref="C33:D33"/>
    <mergeCell ref="A34:A50"/>
    <mergeCell ref="B34:B36"/>
    <mergeCell ref="C34:D34"/>
    <mergeCell ref="C35:D35"/>
    <mergeCell ref="C36:D36"/>
    <mergeCell ref="C37:C42"/>
    <mergeCell ref="B38:B49"/>
    <mergeCell ref="C43:C48"/>
  </mergeCells>
  <phoneticPr fontId="4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workbookViewId="0">
      <selection activeCell="J9" sqref="J9"/>
    </sheetView>
  </sheetViews>
  <sheetFormatPr defaultRowHeight="13.5"/>
  <cols>
    <col min="1" max="1" width="23.625" customWidth="1"/>
    <col min="2" max="6" width="15.625" customWidth="1"/>
    <col min="7" max="7" width="4.5" customWidth="1"/>
  </cols>
  <sheetData>
    <row r="1" spans="1:7" ht="18" customHeight="1">
      <c r="A1" s="289" t="s">
        <v>209</v>
      </c>
      <c r="B1" s="290"/>
      <c r="C1" s="290"/>
      <c r="D1" s="291" t="s">
        <v>37</v>
      </c>
      <c r="E1" s="291"/>
      <c r="F1" s="291"/>
      <c r="G1" s="130"/>
    </row>
    <row r="2" spans="1:7" ht="26.25" customHeight="1">
      <c r="A2" s="292" t="s">
        <v>188</v>
      </c>
      <c r="B2" s="292" t="s">
        <v>210</v>
      </c>
      <c r="C2" s="293" t="s">
        <v>211</v>
      </c>
      <c r="D2" s="292"/>
      <c r="E2" s="292"/>
      <c r="F2" s="292"/>
      <c r="G2" s="130"/>
    </row>
    <row r="3" spans="1:7" ht="26.25" customHeight="1">
      <c r="A3" s="292"/>
      <c r="B3" s="292"/>
      <c r="C3" s="145" t="s">
        <v>212</v>
      </c>
      <c r="D3" s="134" t="s">
        <v>213</v>
      </c>
      <c r="E3" s="134" t="s">
        <v>214</v>
      </c>
      <c r="F3" s="134" t="s">
        <v>86</v>
      </c>
      <c r="G3" s="132"/>
    </row>
    <row r="4" spans="1:7" ht="36" customHeight="1">
      <c r="A4" s="146" t="s">
        <v>215</v>
      </c>
      <c r="B4" s="147">
        <f>IFERROR(SUM(C4:F4),"")</f>
        <v>32022188463</v>
      </c>
      <c r="C4" s="148">
        <v>6942112096</v>
      </c>
      <c r="D4" s="149">
        <v>1392000000</v>
      </c>
      <c r="E4" s="149">
        <v>18677989811</v>
      </c>
      <c r="F4" s="149">
        <v>5010086556</v>
      </c>
      <c r="G4" s="130"/>
    </row>
    <row r="5" spans="1:7" ht="36" customHeight="1">
      <c r="A5" s="146" t="s">
        <v>216</v>
      </c>
      <c r="B5" s="147">
        <f t="shared" ref="B5:B8" si="0">IFERROR(SUM(C5:F5),"")</f>
        <v>6424126419</v>
      </c>
      <c r="C5" s="150">
        <v>349178894</v>
      </c>
      <c r="D5" s="139">
        <v>2152900000</v>
      </c>
      <c r="E5" s="149">
        <v>3922047525</v>
      </c>
      <c r="F5" s="139">
        <v>0</v>
      </c>
      <c r="G5" s="130"/>
    </row>
    <row r="6" spans="1:7" ht="36" customHeight="1">
      <c r="A6" s="146" t="s">
        <v>217</v>
      </c>
      <c r="B6" s="147">
        <f t="shared" si="0"/>
        <v>878093775</v>
      </c>
      <c r="C6" s="150">
        <v>0</v>
      </c>
      <c r="D6" s="139">
        <v>0</v>
      </c>
      <c r="E6" s="149">
        <v>853290621</v>
      </c>
      <c r="F6" s="139">
        <v>24803154</v>
      </c>
      <c r="G6" s="130"/>
    </row>
    <row r="7" spans="1:7" ht="36" customHeight="1">
      <c r="A7" s="146" t="s">
        <v>194</v>
      </c>
      <c r="B7" s="147">
        <f t="shared" si="0"/>
        <v>0</v>
      </c>
      <c r="C7" s="150">
        <v>0</v>
      </c>
      <c r="D7" s="139">
        <v>0</v>
      </c>
      <c r="E7" s="139">
        <v>0</v>
      </c>
      <c r="F7" s="139">
        <v>0</v>
      </c>
      <c r="G7" s="130"/>
    </row>
    <row r="8" spans="1:7" ht="36" customHeight="1">
      <c r="A8" s="142" t="s">
        <v>47</v>
      </c>
      <c r="B8" s="147">
        <f t="shared" si="0"/>
        <v>39324408657</v>
      </c>
      <c r="C8" s="143">
        <f>IFERROR(SUM(C4:C7),"")</f>
        <v>7291290990</v>
      </c>
      <c r="D8" s="143">
        <f t="shared" ref="D8:F8" si="1">IFERROR(SUM(D4:D7),"")</f>
        <v>3544900000</v>
      </c>
      <c r="E8" s="143">
        <f t="shared" si="1"/>
        <v>23453327957</v>
      </c>
      <c r="F8" s="143">
        <f t="shared" si="1"/>
        <v>5034889710</v>
      </c>
      <c r="G8" s="130"/>
    </row>
    <row r="9" spans="1:7">
      <c r="A9" s="144"/>
      <c r="B9" s="144"/>
      <c r="C9" s="144"/>
      <c r="D9" s="144"/>
      <c r="E9" s="144"/>
      <c r="F9" s="144"/>
      <c r="G9" s="144"/>
    </row>
  </sheetData>
  <mergeCells count="5">
    <mergeCell ref="A1:C1"/>
    <mergeCell ref="D1:F1"/>
    <mergeCell ref="A2:A3"/>
    <mergeCell ref="B2:B3"/>
    <mergeCell ref="C2:F2"/>
  </mergeCells>
  <phoneticPr fontId="4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tabSelected="1" workbookViewId="0">
      <selection activeCell="H6" sqref="H6"/>
    </sheetView>
  </sheetViews>
  <sheetFormatPr defaultRowHeight="13.5"/>
  <cols>
    <col min="1" max="1" width="35.625" customWidth="1"/>
    <col min="2" max="2" width="30.625" customWidth="1"/>
  </cols>
  <sheetData>
    <row r="1" spans="1:2">
      <c r="A1" s="16" t="s">
        <v>204</v>
      </c>
      <c r="B1" s="16"/>
    </row>
    <row r="2" spans="1:2">
      <c r="A2" s="131" t="s">
        <v>205</v>
      </c>
      <c r="B2" s="21" t="s">
        <v>37</v>
      </c>
    </row>
    <row r="3" spans="1:2" ht="30" customHeight="1">
      <c r="A3" s="133" t="s">
        <v>82</v>
      </c>
      <c r="B3" s="134" t="s">
        <v>192</v>
      </c>
    </row>
    <row r="4" spans="1:2" ht="30" hidden="1" customHeight="1">
      <c r="A4" s="133"/>
      <c r="B4" s="135"/>
    </row>
    <row r="5" spans="1:2" ht="30" customHeight="1">
      <c r="A5" s="136" t="s">
        <v>206</v>
      </c>
      <c r="B5" s="137">
        <v>0</v>
      </c>
    </row>
    <row r="6" spans="1:2" ht="30" customHeight="1">
      <c r="A6" s="136" t="s">
        <v>207</v>
      </c>
      <c r="B6" s="138">
        <v>881040315</v>
      </c>
    </row>
    <row r="7" spans="1:2" ht="30.75" customHeight="1">
      <c r="A7" s="136" t="s">
        <v>208</v>
      </c>
      <c r="B7" s="138">
        <v>0</v>
      </c>
    </row>
    <row r="8" spans="1:2" ht="30" customHeight="1">
      <c r="A8" s="136"/>
      <c r="B8" s="139"/>
    </row>
    <row r="9" spans="1:2" ht="30" customHeight="1">
      <c r="A9" s="136"/>
      <c r="B9" s="139"/>
    </row>
    <row r="10" spans="1:2" ht="30" hidden="1" customHeight="1">
      <c r="A10" s="140"/>
      <c r="B10" s="141"/>
    </row>
    <row r="11" spans="1:2" ht="30" customHeight="1">
      <c r="A11" s="142" t="s">
        <v>47</v>
      </c>
      <c r="B11" s="143">
        <f>IFERROR(SUM(B4:B10),"")</f>
        <v>881040315</v>
      </c>
    </row>
    <row r="12" spans="1:2">
      <c r="A12" s="144"/>
      <c r="B12" s="144"/>
    </row>
  </sheetData>
  <phoneticPr fontId="4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opLeftCell="D1" workbookViewId="0">
      <selection activeCell="D2" sqref="D2:D3"/>
    </sheetView>
  </sheetViews>
  <sheetFormatPr defaultColWidth="8.875" defaultRowHeight="13.5"/>
  <cols>
    <col min="1" max="1" width="3.75" style="14" customWidth="1"/>
    <col min="2" max="2" width="16.75" style="14" customWidth="1"/>
    <col min="3" max="11" width="18.125" style="14" customWidth="1"/>
    <col min="12" max="12" width="8.875" style="14"/>
    <col min="13" max="13" width="17.25" style="14" bestFit="1" customWidth="1"/>
    <col min="14" max="16384" width="8.875" style="14"/>
  </cols>
  <sheetData>
    <row r="1" spans="1:11" ht="17.25">
      <c r="A1" s="9" t="s">
        <v>26</v>
      </c>
      <c r="B1" s="10"/>
      <c r="C1" s="11"/>
      <c r="D1" s="11"/>
      <c r="E1" s="11"/>
      <c r="F1" s="11"/>
      <c r="G1" s="11"/>
      <c r="H1" s="11"/>
      <c r="I1" s="12"/>
      <c r="J1" s="12"/>
      <c r="K1" s="13" t="s">
        <v>2</v>
      </c>
    </row>
    <row r="2" spans="1:11">
      <c r="A2" s="196" t="s">
        <v>3</v>
      </c>
      <c r="B2" s="196"/>
      <c r="C2" s="196" t="s">
        <v>27</v>
      </c>
      <c r="D2" s="196" t="s">
        <v>28</v>
      </c>
      <c r="E2" s="196" t="s">
        <v>29</v>
      </c>
      <c r="F2" s="196" t="s">
        <v>30</v>
      </c>
      <c r="G2" s="196" t="s">
        <v>31</v>
      </c>
      <c r="H2" s="196" t="s">
        <v>32</v>
      </c>
      <c r="I2" s="196" t="s">
        <v>33</v>
      </c>
      <c r="J2" s="196" t="s">
        <v>34</v>
      </c>
      <c r="K2" s="196" t="s">
        <v>25</v>
      </c>
    </row>
    <row r="3" spans="1:11">
      <c r="A3" s="196"/>
      <c r="B3" s="196"/>
      <c r="C3" s="196"/>
      <c r="D3" s="196"/>
      <c r="E3" s="196"/>
      <c r="F3" s="196"/>
      <c r="G3" s="196"/>
      <c r="H3" s="196"/>
      <c r="I3" s="196"/>
      <c r="J3" s="196"/>
      <c r="K3" s="196"/>
    </row>
    <row r="4" spans="1:11">
      <c r="A4" s="203" t="s">
        <v>11</v>
      </c>
      <c r="B4" s="204"/>
      <c r="C4" s="8">
        <f t="shared" ref="C4:K4" si="0">SUM(C5:C13)</f>
        <v>1768395744</v>
      </c>
      <c r="D4" s="8">
        <f t="shared" si="0"/>
        <v>52877302500</v>
      </c>
      <c r="E4" s="8">
        <f t="shared" si="0"/>
        <v>8097057037</v>
      </c>
      <c r="F4" s="8">
        <f t="shared" si="0"/>
        <v>1612456</v>
      </c>
      <c r="G4" s="8">
        <f t="shared" si="0"/>
        <v>381114515</v>
      </c>
      <c r="H4" s="8">
        <f t="shared" si="0"/>
        <v>35</v>
      </c>
      <c r="I4" s="8">
        <f t="shared" si="0"/>
        <v>19546150982</v>
      </c>
      <c r="J4" s="8">
        <f t="shared" si="0"/>
        <v>0</v>
      </c>
      <c r="K4" s="15">
        <f t="shared" si="0"/>
        <v>82671633269</v>
      </c>
    </row>
    <row r="5" spans="1:11">
      <c r="A5" s="193" t="s">
        <v>23</v>
      </c>
      <c r="B5" s="193"/>
      <c r="C5" s="8">
        <v>1085355743</v>
      </c>
      <c r="D5" s="8">
        <v>24588847334</v>
      </c>
      <c r="E5" s="8">
        <v>3992335994</v>
      </c>
      <c r="F5" s="8" t="s">
        <v>14</v>
      </c>
      <c r="G5" s="8">
        <v>177556016</v>
      </c>
      <c r="H5" s="8">
        <v>34</v>
      </c>
      <c r="I5" s="8">
        <v>7710490405</v>
      </c>
      <c r="J5" s="8" t="s">
        <v>14</v>
      </c>
      <c r="K5" s="15">
        <f t="shared" ref="K5:K13" si="1">SUM(C5:J5)</f>
        <v>37554585526</v>
      </c>
    </row>
    <row r="6" spans="1:11">
      <c r="A6" s="193" t="s">
        <v>13</v>
      </c>
      <c r="B6" s="193"/>
      <c r="C6" s="8" t="s">
        <v>14</v>
      </c>
      <c r="D6" s="8" t="s">
        <v>14</v>
      </c>
      <c r="E6" s="8" t="s">
        <v>14</v>
      </c>
      <c r="F6" s="8" t="s">
        <v>14</v>
      </c>
      <c r="G6" s="8" t="s">
        <v>14</v>
      </c>
      <c r="H6" s="8" t="s">
        <v>14</v>
      </c>
      <c r="I6" s="8" t="s">
        <v>14</v>
      </c>
      <c r="J6" s="8" t="s">
        <v>14</v>
      </c>
      <c r="K6" s="15">
        <f t="shared" si="1"/>
        <v>0</v>
      </c>
    </row>
    <row r="7" spans="1:11">
      <c r="A7" s="192" t="s">
        <v>15</v>
      </c>
      <c r="B7" s="192"/>
      <c r="C7" s="8">
        <v>557702045</v>
      </c>
      <c r="D7" s="8">
        <v>27112818081</v>
      </c>
      <c r="E7" s="8">
        <v>3826958536</v>
      </c>
      <c r="F7" s="8">
        <v>1612456</v>
      </c>
      <c r="G7" s="8">
        <v>140860820</v>
      </c>
      <c r="H7" s="8">
        <v>1</v>
      </c>
      <c r="I7" s="8">
        <v>11559158817</v>
      </c>
      <c r="J7" s="8" t="s">
        <v>14</v>
      </c>
      <c r="K7" s="15">
        <f t="shared" si="1"/>
        <v>43199110756</v>
      </c>
    </row>
    <row r="8" spans="1:11">
      <c r="A8" s="193" t="s">
        <v>16</v>
      </c>
      <c r="B8" s="193"/>
      <c r="C8" s="8">
        <v>23337956</v>
      </c>
      <c r="D8" s="8">
        <v>1152938725</v>
      </c>
      <c r="E8" s="8">
        <v>274576507</v>
      </c>
      <c r="F8" s="8" t="s">
        <v>14</v>
      </c>
      <c r="G8" s="8">
        <v>62697679</v>
      </c>
      <c r="H8" s="8" t="s">
        <v>14</v>
      </c>
      <c r="I8" s="8">
        <v>276501760</v>
      </c>
      <c r="J8" s="8" t="s">
        <v>14</v>
      </c>
      <c r="K8" s="15">
        <f t="shared" si="1"/>
        <v>1790052627</v>
      </c>
    </row>
    <row r="9" spans="1:11">
      <c r="A9" s="193" t="s">
        <v>17</v>
      </c>
      <c r="B9" s="193"/>
      <c r="C9" s="8" t="s">
        <v>14</v>
      </c>
      <c r="D9" s="8" t="s">
        <v>14</v>
      </c>
      <c r="E9" s="8" t="s">
        <v>14</v>
      </c>
      <c r="F9" s="8" t="s">
        <v>14</v>
      </c>
      <c r="G9" s="8" t="s">
        <v>14</v>
      </c>
      <c r="H9" s="8" t="s">
        <v>14</v>
      </c>
      <c r="I9" s="8" t="s">
        <v>14</v>
      </c>
      <c r="J9" s="8" t="s">
        <v>14</v>
      </c>
      <c r="K9" s="15">
        <f t="shared" si="1"/>
        <v>0</v>
      </c>
    </row>
    <row r="10" spans="1:11">
      <c r="A10" s="192" t="s">
        <v>18</v>
      </c>
      <c r="B10" s="192"/>
      <c r="C10" s="8" t="s">
        <v>14</v>
      </c>
      <c r="D10" s="8" t="s">
        <v>14</v>
      </c>
      <c r="E10" s="8" t="s">
        <v>14</v>
      </c>
      <c r="F10" s="8" t="s">
        <v>14</v>
      </c>
      <c r="G10" s="8" t="s">
        <v>14</v>
      </c>
      <c r="H10" s="8" t="s">
        <v>14</v>
      </c>
      <c r="I10" s="8" t="s">
        <v>14</v>
      </c>
      <c r="J10" s="8" t="s">
        <v>14</v>
      </c>
      <c r="K10" s="15">
        <f t="shared" si="1"/>
        <v>0</v>
      </c>
    </row>
    <row r="11" spans="1:11">
      <c r="A11" s="193" t="s">
        <v>19</v>
      </c>
      <c r="B11" s="193"/>
      <c r="C11" s="8" t="s">
        <v>14</v>
      </c>
      <c r="D11" s="8" t="s">
        <v>14</v>
      </c>
      <c r="E11" s="8" t="s">
        <v>14</v>
      </c>
      <c r="F11" s="8" t="s">
        <v>14</v>
      </c>
      <c r="G11" s="8" t="s">
        <v>14</v>
      </c>
      <c r="H11" s="8" t="s">
        <v>14</v>
      </c>
      <c r="I11" s="8" t="s">
        <v>14</v>
      </c>
      <c r="J11" s="8" t="s">
        <v>14</v>
      </c>
      <c r="K11" s="15">
        <f t="shared" si="1"/>
        <v>0</v>
      </c>
    </row>
    <row r="12" spans="1:11">
      <c r="A12" s="193" t="s">
        <v>20</v>
      </c>
      <c r="B12" s="193"/>
      <c r="C12" s="8" t="s">
        <v>14</v>
      </c>
      <c r="D12" s="8" t="s">
        <v>14</v>
      </c>
      <c r="E12" s="8" t="s">
        <v>14</v>
      </c>
      <c r="F12" s="8" t="s">
        <v>14</v>
      </c>
      <c r="G12" s="8" t="s">
        <v>14</v>
      </c>
      <c r="H12" s="8" t="s">
        <v>14</v>
      </c>
      <c r="I12" s="8" t="s">
        <v>14</v>
      </c>
      <c r="J12" s="8" t="s">
        <v>14</v>
      </c>
      <c r="K12" s="15">
        <f t="shared" si="1"/>
        <v>0</v>
      </c>
    </row>
    <row r="13" spans="1:11">
      <c r="A13" s="193" t="s">
        <v>21</v>
      </c>
      <c r="B13" s="193"/>
      <c r="C13" s="8">
        <v>102000000</v>
      </c>
      <c r="D13" s="8">
        <v>22698360</v>
      </c>
      <c r="E13" s="8">
        <v>3186000</v>
      </c>
      <c r="F13" s="8" t="s">
        <v>14</v>
      </c>
      <c r="G13" s="8" t="s">
        <v>14</v>
      </c>
      <c r="H13" s="8" t="s">
        <v>14</v>
      </c>
      <c r="I13" s="8">
        <v>0</v>
      </c>
      <c r="J13" s="8" t="s">
        <v>14</v>
      </c>
      <c r="K13" s="15">
        <f t="shared" si="1"/>
        <v>127884360</v>
      </c>
    </row>
    <row r="14" spans="1:11">
      <c r="A14" s="199" t="s">
        <v>22</v>
      </c>
      <c r="B14" s="200"/>
      <c r="C14" s="8">
        <f t="shared" ref="C14:K14" si="2">SUM(C15:C19)</f>
        <v>76383982506</v>
      </c>
      <c r="D14" s="8">
        <f t="shared" si="2"/>
        <v>427546016</v>
      </c>
      <c r="E14" s="8">
        <f t="shared" si="2"/>
        <v>0</v>
      </c>
      <c r="F14" s="8">
        <f t="shared" si="2"/>
        <v>4035986142</v>
      </c>
      <c r="G14" s="8">
        <f t="shared" si="2"/>
        <v>155400775</v>
      </c>
      <c r="H14" s="8">
        <f t="shared" si="2"/>
        <v>2743161615</v>
      </c>
      <c r="I14" s="8">
        <f t="shared" si="2"/>
        <v>63328352</v>
      </c>
      <c r="J14" s="8">
        <f t="shared" si="2"/>
        <v>0</v>
      </c>
      <c r="K14" s="15">
        <f t="shared" si="2"/>
        <v>83809405406</v>
      </c>
    </row>
    <row r="15" spans="1:11">
      <c r="A15" s="193" t="s">
        <v>23</v>
      </c>
      <c r="B15" s="193"/>
      <c r="C15" s="8">
        <v>23905774929</v>
      </c>
      <c r="D15" s="8">
        <v>346408027</v>
      </c>
      <c r="E15" s="8" t="s">
        <v>14</v>
      </c>
      <c r="F15" s="8">
        <v>31414458</v>
      </c>
      <c r="G15" s="8">
        <v>320313</v>
      </c>
      <c r="H15" s="8">
        <v>1067985744</v>
      </c>
      <c r="I15" s="8">
        <v>54405043</v>
      </c>
      <c r="J15" s="8" t="s">
        <v>14</v>
      </c>
      <c r="K15" s="15">
        <f t="shared" ref="K15:K20" si="3">SUM(C15:J15)</f>
        <v>25406308514</v>
      </c>
    </row>
    <row r="16" spans="1:11">
      <c r="A16" s="193" t="s">
        <v>15</v>
      </c>
      <c r="B16" s="193"/>
      <c r="C16" s="8">
        <v>1414970981</v>
      </c>
      <c r="D16" s="8">
        <v>11878440</v>
      </c>
      <c r="E16" s="8" t="s">
        <v>14</v>
      </c>
      <c r="F16" s="8">
        <v>3997099543</v>
      </c>
      <c r="G16" s="8">
        <v>2871958</v>
      </c>
      <c r="H16" s="8">
        <v>1483516263</v>
      </c>
      <c r="I16" s="8">
        <v>8923309</v>
      </c>
      <c r="J16" s="8" t="s">
        <v>14</v>
      </c>
      <c r="K16" s="15">
        <f t="shared" si="3"/>
        <v>6919260494</v>
      </c>
    </row>
    <row r="17" spans="1:14">
      <c r="A17" s="192" t="s">
        <v>16</v>
      </c>
      <c r="B17" s="192"/>
      <c r="C17" s="8">
        <f>101675661337-50636009708</f>
        <v>51039651629</v>
      </c>
      <c r="D17" s="8">
        <v>69259549</v>
      </c>
      <c r="E17" s="8" t="s">
        <v>14</v>
      </c>
      <c r="F17" s="8">
        <v>7472141</v>
      </c>
      <c r="G17" s="8">
        <v>148860504</v>
      </c>
      <c r="H17" s="8">
        <v>188743608</v>
      </c>
      <c r="I17" s="8" t="s">
        <v>14</v>
      </c>
      <c r="J17" s="8" t="s">
        <v>14</v>
      </c>
      <c r="K17" s="15">
        <f t="shared" si="3"/>
        <v>51453987431</v>
      </c>
    </row>
    <row r="18" spans="1:14">
      <c r="A18" s="193" t="s">
        <v>20</v>
      </c>
      <c r="B18" s="193"/>
      <c r="C18" s="8" t="s">
        <v>14</v>
      </c>
      <c r="D18" s="8" t="s">
        <v>14</v>
      </c>
      <c r="E18" s="8" t="s">
        <v>14</v>
      </c>
      <c r="F18" s="8" t="s">
        <v>14</v>
      </c>
      <c r="G18" s="8" t="s">
        <v>14</v>
      </c>
      <c r="H18" s="8" t="s">
        <v>14</v>
      </c>
      <c r="I18" s="8" t="s">
        <v>14</v>
      </c>
      <c r="J18" s="8" t="s">
        <v>14</v>
      </c>
      <c r="K18" s="15">
        <f t="shared" si="3"/>
        <v>0</v>
      </c>
    </row>
    <row r="19" spans="1:14">
      <c r="A19" s="192" t="s">
        <v>21</v>
      </c>
      <c r="B19" s="192"/>
      <c r="C19" s="8">
        <v>23584967</v>
      </c>
      <c r="D19" s="8">
        <v>0</v>
      </c>
      <c r="E19" s="8" t="s">
        <v>14</v>
      </c>
      <c r="F19" s="8" t="s">
        <v>14</v>
      </c>
      <c r="G19" s="8">
        <v>3348000</v>
      </c>
      <c r="H19" s="8">
        <v>2916000</v>
      </c>
      <c r="I19" s="8" t="s">
        <v>14</v>
      </c>
      <c r="J19" s="8" t="s">
        <v>14</v>
      </c>
      <c r="K19" s="15">
        <f t="shared" si="3"/>
        <v>29848967</v>
      </c>
    </row>
    <row r="20" spans="1:14">
      <c r="A20" s="201" t="s">
        <v>24</v>
      </c>
      <c r="B20" s="202"/>
      <c r="C20" s="8">
        <v>4</v>
      </c>
      <c r="D20" s="8">
        <v>442090751</v>
      </c>
      <c r="E20" s="8">
        <v>9466974</v>
      </c>
      <c r="F20" s="8">
        <v>4424607</v>
      </c>
      <c r="G20" s="8">
        <v>938798</v>
      </c>
      <c r="H20" s="8">
        <v>142394157</v>
      </c>
      <c r="I20" s="8">
        <v>63468684</v>
      </c>
      <c r="J20" s="8" t="s">
        <v>14</v>
      </c>
      <c r="K20" s="15">
        <f t="shared" si="3"/>
        <v>662783975</v>
      </c>
    </row>
    <row r="21" spans="1:14">
      <c r="A21" s="198" t="s">
        <v>25</v>
      </c>
      <c r="B21" s="198"/>
      <c r="C21" s="8">
        <f>SUM(C4,C14,C20)</f>
        <v>78152378254</v>
      </c>
      <c r="D21" s="8">
        <f t="shared" ref="D21:K21" si="4">SUM(D4,D14,D20)</f>
        <v>53746939267</v>
      </c>
      <c r="E21" s="8">
        <f t="shared" si="4"/>
        <v>8106524011</v>
      </c>
      <c r="F21" s="8">
        <f t="shared" si="4"/>
        <v>4042023205</v>
      </c>
      <c r="G21" s="8">
        <f t="shared" si="4"/>
        <v>537454088</v>
      </c>
      <c r="H21" s="8">
        <f t="shared" si="4"/>
        <v>2885555807</v>
      </c>
      <c r="I21" s="8">
        <f t="shared" si="4"/>
        <v>19672948018</v>
      </c>
      <c r="J21" s="8">
        <f t="shared" si="4"/>
        <v>0</v>
      </c>
      <c r="K21" s="15">
        <f t="shared" si="4"/>
        <v>167143822650</v>
      </c>
      <c r="M21" s="7"/>
      <c r="N21" s="7"/>
    </row>
    <row r="22" spans="1:14" ht="13.5" customHeight="1"/>
    <row r="23" spans="1:14" ht="13.5" customHeight="1"/>
    <row r="24" spans="1:14" ht="13.5" customHeight="1"/>
    <row r="25" spans="1:14" ht="13.5" customHeight="1"/>
    <row r="26" spans="1:14" ht="13.5" customHeight="1"/>
  </sheetData>
  <mergeCells count="28">
    <mergeCell ref="A6:B6"/>
    <mergeCell ref="A7:B7"/>
    <mergeCell ref="A8:B8"/>
    <mergeCell ref="A5:B5"/>
    <mergeCell ref="A2:B3"/>
    <mergeCell ref="C2:C3"/>
    <mergeCell ref="D2:D3"/>
    <mergeCell ref="E2:E3"/>
    <mergeCell ref="H2:H3"/>
    <mergeCell ref="I2:I3"/>
    <mergeCell ref="J2:J3"/>
    <mergeCell ref="K2:K3"/>
    <mergeCell ref="A4:B4"/>
    <mergeCell ref="F2:F3"/>
    <mergeCell ref="G2:G3"/>
    <mergeCell ref="A9:B9"/>
    <mergeCell ref="A10:B10"/>
    <mergeCell ref="A18:B18"/>
    <mergeCell ref="A19:B19"/>
    <mergeCell ref="A20:B20"/>
    <mergeCell ref="A11:B11"/>
    <mergeCell ref="A21:B21"/>
    <mergeCell ref="A12:B12"/>
    <mergeCell ref="A13:B13"/>
    <mergeCell ref="A14:B14"/>
    <mergeCell ref="A15:B15"/>
    <mergeCell ref="A16:B16"/>
    <mergeCell ref="A17:B17"/>
  </mergeCells>
  <phoneticPr fontId="4"/>
  <pageMargins left="0.70866141732283472" right="0.70866141732283472" top="0.74803149606299213" bottom="0.74803149606299213" header="0.31496062992125984" footer="0.31496062992125984"/>
  <pageSetup paperSize="9" scale="7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opLeftCell="A28" zoomScale="73" zoomScaleNormal="73" workbookViewId="0">
      <selection activeCell="F37" sqref="F37"/>
    </sheetView>
  </sheetViews>
  <sheetFormatPr defaultColWidth="9" defaultRowHeight="13.5"/>
  <cols>
    <col min="1" max="1" width="42.625" style="16" customWidth="1"/>
    <col min="2" max="11" width="16.625" style="16" customWidth="1"/>
    <col min="12" max="12" width="1.25" style="16" customWidth="1"/>
    <col min="13" max="16384" width="9" style="16"/>
  </cols>
  <sheetData>
    <row r="1" spans="1:12" ht="34.5" customHeight="1">
      <c r="A1" s="18" t="s">
        <v>35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2" ht="20.100000000000001" customHeight="1">
      <c r="A2" s="20" t="s">
        <v>36</v>
      </c>
      <c r="B2" s="19"/>
      <c r="C2" s="19"/>
      <c r="D2" s="19"/>
      <c r="E2" s="19"/>
      <c r="F2" s="19"/>
      <c r="G2" s="19"/>
      <c r="H2" s="21" t="s">
        <v>37</v>
      </c>
      <c r="I2" s="19"/>
      <c r="J2" s="19"/>
      <c r="K2" s="19"/>
      <c r="L2" s="19"/>
    </row>
    <row r="3" spans="1:12" ht="34.9" customHeight="1">
      <c r="A3" s="24" t="s">
        <v>38</v>
      </c>
      <c r="B3" s="17" t="s">
        <v>39</v>
      </c>
      <c r="C3" s="17" t="s">
        <v>40</v>
      </c>
      <c r="D3" s="25" t="s">
        <v>41</v>
      </c>
      <c r="E3" s="17" t="s">
        <v>42</v>
      </c>
      <c r="F3" s="17" t="s">
        <v>43</v>
      </c>
      <c r="G3" s="17" t="s">
        <v>44</v>
      </c>
      <c r="H3" s="17" t="s">
        <v>45</v>
      </c>
      <c r="I3" s="26"/>
      <c r="J3" s="23"/>
      <c r="K3" s="23"/>
      <c r="L3" s="23"/>
    </row>
    <row r="4" spans="1:12" ht="34.9" hidden="1" customHeight="1">
      <c r="A4" s="27"/>
      <c r="B4" s="28"/>
      <c r="C4" s="28"/>
      <c r="D4" s="29"/>
      <c r="E4" s="28"/>
      <c r="F4" s="29"/>
      <c r="G4" s="29"/>
      <c r="H4" s="28"/>
      <c r="I4" s="26"/>
      <c r="J4" s="23"/>
      <c r="K4" s="23"/>
      <c r="L4" s="23"/>
    </row>
    <row r="5" spans="1:12" ht="34.5" customHeight="1">
      <c r="A5" s="30" t="s">
        <v>46</v>
      </c>
      <c r="B5" s="31"/>
      <c r="C5" s="31"/>
      <c r="D5" s="32">
        <f>IFERROR(B5*C5,"")</f>
        <v>0</v>
      </c>
      <c r="E5" s="31"/>
      <c r="F5" s="32">
        <f t="shared" ref="F5" si="0">IFERROR(B5*E5,"")</f>
        <v>0</v>
      </c>
      <c r="G5" s="32">
        <f t="shared" ref="G5:G6" si="1">IFERROR(D5-F5,"")</f>
        <v>0</v>
      </c>
      <c r="H5" s="31"/>
      <c r="I5" s="23"/>
      <c r="J5" s="23"/>
      <c r="K5" s="23"/>
      <c r="L5" s="23"/>
    </row>
    <row r="6" spans="1:12" ht="34.9" hidden="1" customHeight="1">
      <c r="A6" s="33"/>
      <c r="B6" s="34"/>
      <c r="C6" s="34"/>
      <c r="D6" s="32"/>
      <c r="E6" s="34"/>
      <c r="F6" s="32"/>
      <c r="G6" s="32">
        <f t="shared" si="1"/>
        <v>0</v>
      </c>
      <c r="H6" s="34"/>
      <c r="I6" s="23"/>
      <c r="J6" s="23"/>
      <c r="K6" s="23"/>
      <c r="L6" s="23"/>
    </row>
    <row r="7" spans="1:12" ht="34.5" customHeight="1">
      <c r="A7" s="24" t="s">
        <v>47</v>
      </c>
      <c r="B7" s="32">
        <f>IFERROR(SUM(B4:B6),"")</f>
        <v>0</v>
      </c>
      <c r="C7" s="32">
        <f>IFERROR(SUM(C4:C6),"")</f>
        <v>0</v>
      </c>
      <c r="D7" s="32">
        <f>IFERROR(SUM(D4:D6),"")</f>
        <v>0</v>
      </c>
      <c r="E7" s="32">
        <f>IFERROR(SUM(E4:E6),"")</f>
        <v>0</v>
      </c>
      <c r="F7" s="32">
        <f>IFERROR(SUM(F4:F6),"")</f>
        <v>0</v>
      </c>
      <c r="G7" s="32">
        <f>IFERROR(SUM(G5:G5),"")</f>
        <v>0</v>
      </c>
      <c r="H7" s="32">
        <f>IFERROR(SUM(H4:H6),"")</f>
        <v>0</v>
      </c>
      <c r="I7" s="23"/>
      <c r="J7" s="23"/>
      <c r="K7" s="23"/>
      <c r="L7" s="23"/>
    </row>
    <row r="8" spans="1:12" ht="7.5" customHeigh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1:12" ht="20.100000000000001" customHeight="1">
      <c r="A9" s="20" t="s">
        <v>48</v>
      </c>
      <c r="B9" s="19"/>
      <c r="C9" s="19"/>
      <c r="D9" s="19"/>
      <c r="E9" s="19"/>
      <c r="F9" s="19"/>
      <c r="G9" s="19"/>
      <c r="H9" s="19"/>
      <c r="I9" s="19"/>
      <c r="J9" s="21" t="s">
        <v>37</v>
      </c>
      <c r="K9" s="19"/>
      <c r="L9" s="19"/>
    </row>
    <row r="10" spans="1:12" ht="34.9" customHeight="1">
      <c r="A10" s="24" t="s">
        <v>49</v>
      </c>
      <c r="B10" s="25" t="s">
        <v>50</v>
      </c>
      <c r="C10" s="17" t="s">
        <v>51</v>
      </c>
      <c r="D10" s="17" t="s">
        <v>52</v>
      </c>
      <c r="E10" s="17" t="s">
        <v>53</v>
      </c>
      <c r="F10" s="17" t="s">
        <v>54</v>
      </c>
      <c r="G10" s="17" t="s">
        <v>55</v>
      </c>
      <c r="H10" s="17" t="s">
        <v>56</v>
      </c>
      <c r="I10" s="17" t="s">
        <v>57</v>
      </c>
      <c r="J10" s="17" t="s">
        <v>45</v>
      </c>
      <c r="K10" s="23"/>
      <c r="L10" s="23"/>
    </row>
    <row r="11" spans="1:12" ht="34.9" hidden="1" customHeight="1">
      <c r="A11" s="35"/>
      <c r="B11" s="28"/>
      <c r="C11" s="28"/>
      <c r="D11" s="28"/>
      <c r="E11" s="29"/>
      <c r="F11" s="28"/>
      <c r="G11" s="29"/>
      <c r="H11" s="29"/>
      <c r="I11" s="28"/>
      <c r="J11" s="28"/>
      <c r="K11" s="23"/>
      <c r="L11" s="23"/>
    </row>
    <row r="12" spans="1:12" ht="34.9" customHeight="1">
      <c r="A12" s="36" t="s">
        <v>58</v>
      </c>
      <c r="B12" s="31">
        <v>5000000</v>
      </c>
      <c r="C12" s="31">
        <v>46938449</v>
      </c>
      <c r="D12" s="31">
        <v>428</v>
      </c>
      <c r="E12" s="32">
        <f t="shared" ref="E12:E15" si="2">IFERROR(C12-D12,"")</f>
        <v>46938021</v>
      </c>
      <c r="F12" s="31">
        <v>5000000</v>
      </c>
      <c r="G12" s="37">
        <f>IFERROR(B12/F12,"")</f>
        <v>1</v>
      </c>
      <c r="H12" s="32">
        <f t="shared" ref="H12:H15" si="3">IFERROR(E12*G12,"")</f>
        <v>46938021</v>
      </c>
      <c r="I12" s="31">
        <v>0</v>
      </c>
      <c r="J12" s="31">
        <f>B12</f>
        <v>5000000</v>
      </c>
      <c r="K12" s="23"/>
      <c r="L12" s="23"/>
    </row>
    <row r="13" spans="1:12" ht="34.9" customHeight="1">
      <c r="A13" s="36" t="s">
        <v>59</v>
      </c>
      <c r="B13" s="31">
        <v>1000000</v>
      </c>
      <c r="C13" s="31">
        <v>208155414</v>
      </c>
      <c r="D13" s="31">
        <v>94459631</v>
      </c>
      <c r="E13" s="32">
        <f t="shared" si="2"/>
        <v>113695783</v>
      </c>
      <c r="F13" s="31">
        <v>2000000</v>
      </c>
      <c r="G13" s="37">
        <f>IFERROR(B13/F13,"")</f>
        <v>0.5</v>
      </c>
      <c r="H13" s="32">
        <f t="shared" si="3"/>
        <v>56847891.5</v>
      </c>
      <c r="I13" s="31">
        <v>0</v>
      </c>
      <c r="J13" s="31">
        <f>B13</f>
        <v>1000000</v>
      </c>
      <c r="K13" s="23"/>
      <c r="L13" s="23"/>
    </row>
    <row r="14" spans="1:12" ht="34.9" customHeight="1">
      <c r="A14" s="36" t="s">
        <v>60</v>
      </c>
      <c r="B14" s="31">
        <v>899569000</v>
      </c>
      <c r="C14" s="38">
        <v>22246798271</v>
      </c>
      <c r="D14" s="38">
        <v>8135275715</v>
      </c>
      <c r="E14" s="32">
        <f t="shared" si="2"/>
        <v>14111522556</v>
      </c>
      <c r="F14" s="38">
        <v>9760378572</v>
      </c>
      <c r="G14" s="37">
        <f>IFERROR(B14/F14,"")</f>
        <v>9.2165379996697119E-2</v>
      </c>
      <c r="H14" s="32">
        <f t="shared" si="3"/>
        <v>1300593838.7057025</v>
      </c>
      <c r="I14" s="31">
        <v>0</v>
      </c>
      <c r="J14" s="31">
        <f>B14</f>
        <v>899569000</v>
      </c>
      <c r="K14" s="23"/>
      <c r="L14" s="23"/>
    </row>
    <row r="15" spans="1:12" ht="34.9" customHeight="1">
      <c r="A15" s="36" t="s">
        <v>61</v>
      </c>
      <c r="B15" s="31">
        <v>200000000</v>
      </c>
      <c r="C15" s="31">
        <v>7954811059</v>
      </c>
      <c r="D15" s="31">
        <v>8537082184</v>
      </c>
      <c r="E15" s="32">
        <f t="shared" si="2"/>
        <v>-582271125</v>
      </c>
      <c r="F15" s="31">
        <v>200000000</v>
      </c>
      <c r="G15" s="37">
        <f>IFERROR(B15/F15,"")</f>
        <v>1</v>
      </c>
      <c r="H15" s="32">
        <f t="shared" si="3"/>
        <v>-582271125</v>
      </c>
      <c r="I15" s="31">
        <v>0</v>
      </c>
      <c r="J15" s="31">
        <v>200000000</v>
      </c>
      <c r="K15" s="23"/>
      <c r="L15" s="23"/>
    </row>
    <row r="16" spans="1:12" ht="34.9" hidden="1" customHeight="1">
      <c r="A16" s="33"/>
      <c r="B16" s="34"/>
      <c r="C16" s="34"/>
      <c r="D16" s="34"/>
      <c r="E16" s="32"/>
      <c r="F16" s="34"/>
      <c r="G16" s="37"/>
      <c r="H16" s="32"/>
      <c r="I16" s="34"/>
      <c r="J16" s="34"/>
      <c r="K16" s="23"/>
      <c r="L16" s="23"/>
    </row>
    <row r="17" spans="1:12" ht="34.9" customHeight="1">
      <c r="A17" s="24" t="s">
        <v>47</v>
      </c>
      <c r="B17" s="32">
        <f>IFERROR(SUM(B11:B16),"")</f>
        <v>1105569000</v>
      </c>
      <c r="C17" s="32">
        <f>IFERROR(SUM(C11:C16),"")</f>
        <v>30456703193</v>
      </c>
      <c r="D17" s="32">
        <f>IFERROR(SUM(D11:D16),"")</f>
        <v>16766817958</v>
      </c>
      <c r="E17" s="32">
        <f>IFERROR(SUM(E12:E14),"")</f>
        <v>14272156360</v>
      </c>
      <c r="F17" s="32">
        <f>IFERROR(SUM(F11:F16),"")</f>
        <v>9967378572</v>
      </c>
      <c r="G17" s="37" t="s">
        <v>62</v>
      </c>
      <c r="H17" s="32">
        <f>IFERROR(SUM(H11:H16),"")</f>
        <v>822108626.20570254</v>
      </c>
      <c r="I17" s="32">
        <f>IFERROR(SUM(I11:I16),"")</f>
        <v>0</v>
      </c>
      <c r="J17" s="32">
        <f>IFERROR(SUM(J11:J16),"")</f>
        <v>1105569000</v>
      </c>
      <c r="K17" s="23"/>
      <c r="L17" s="23"/>
    </row>
    <row r="19" spans="1:12" ht="20.100000000000001" customHeight="1">
      <c r="A19" s="20" t="s">
        <v>63</v>
      </c>
      <c r="B19" s="19"/>
      <c r="C19" s="19"/>
      <c r="D19" s="19"/>
      <c r="E19" s="19"/>
      <c r="F19" s="19"/>
      <c r="G19" s="19"/>
      <c r="H19" s="19"/>
      <c r="I19" s="19"/>
      <c r="J19" s="39"/>
      <c r="K19" s="21" t="s">
        <v>37</v>
      </c>
      <c r="L19" s="19"/>
    </row>
    <row r="20" spans="1:12" ht="34.9" customHeight="1">
      <c r="A20" s="24" t="s">
        <v>49</v>
      </c>
      <c r="B20" s="17" t="s">
        <v>64</v>
      </c>
      <c r="C20" s="17" t="s">
        <v>51</v>
      </c>
      <c r="D20" s="17" t="s">
        <v>52</v>
      </c>
      <c r="E20" s="17" t="s">
        <v>53</v>
      </c>
      <c r="F20" s="17" t="s">
        <v>54</v>
      </c>
      <c r="G20" s="17" t="s">
        <v>55</v>
      </c>
      <c r="H20" s="17" t="s">
        <v>56</v>
      </c>
      <c r="I20" s="17" t="s">
        <v>65</v>
      </c>
      <c r="J20" s="17" t="s">
        <v>66</v>
      </c>
      <c r="K20" s="17" t="s">
        <v>45</v>
      </c>
      <c r="L20" s="23"/>
    </row>
    <row r="21" spans="1:12" ht="34.9" hidden="1" customHeight="1">
      <c r="A21" s="27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3"/>
    </row>
    <row r="22" spans="1:12" ht="34.9" customHeight="1">
      <c r="A22" s="40" t="s">
        <v>67</v>
      </c>
      <c r="B22" s="31">
        <v>2042000</v>
      </c>
      <c r="C22" s="38">
        <v>2155029000</v>
      </c>
      <c r="D22" s="38">
        <v>1110852000</v>
      </c>
      <c r="E22" s="32">
        <f t="shared" ref="E22:E36" si="4">IFERROR(C22-D22,"")</f>
        <v>1044177000</v>
      </c>
      <c r="F22" s="38">
        <v>533000000</v>
      </c>
      <c r="G22" s="37">
        <f t="shared" ref="G22:G36" si="5">IFERROR(B22/F22,"")</f>
        <v>3.8311444652908066E-3</v>
      </c>
      <c r="H22" s="32">
        <f t="shared" ref="H22:H36" si="6">IFERROR(E22*G22,"")</f>
        <v>4000392.9343339587</v>
      </c>
      <c r="I22" s="31">
        <v>0</v>
      </c>
      <c r="J22" s="32">
        <f t="shared" ref="J22:J36" si="7">IFERROR(B22-I22,"")</f>
        <v>2042000</v>
      </c>
      <c r="K22" s="31">
        <f t="shared" ref="K22:K30" si="8">J22</f>
        <v>2042000</v>
      </c>
      <c r="L22" s="23"/>
    </row>
    <row r="23" spans="1:12" ht="34.9" customHeight="1">
      <c r="A23" s="40" t="s">
        <v>68</v>
      </c>
      <c r="B23" s="31">
        <v>3470000</v>
      </c>
      <c r="C23" s="31">
        <v>3804927563</v>
      </c>
      <c r="D23" s="31">
        <v>1160969658</v>
      </c>
      <c r="E23" s="32">
        <f t="shared" si="4"/>
        <v>2643957905</v>
      </c>
      <c r="F23" s="31">
        <v>2121870000</v>
      </c>
      <c r="G23" s="37">
        <f t="shared" si="5"/>
        <v>1.6353499507509885E-3</v>
      </c>
      <c r="H23" s="32">
        <f t="shared" si="6"/>
        <v>4323796.4297294365</v>
      </c>
      <c r="I23" s="31">
        <v>0</v>
      </c>
      <c r="J23" s="32">
        <f t="shared" si="7"/>
        <v>3470000</v>
      </c>
      <c r="K23" s="31">
        <f t="shared" si="8"/>
        <v>3470000</v>
      </c>
      <c r="L23" s="23"/>
    </row>
    <row r="24" spans="1:12" ht="34.9" customHeight="1">
      <c r="A24" s="40" t="s">
        <v>69</v>
      </c>
      <c r="B24" s="31">
        <v>300000</v>
      </c>
      <c r="C24" s="31">
        <v>136651972</v>
      </c>
      <c r="D24" s="31">
        <v>10265647</v>
      </c>
      <c r="E24" s="32">
        <f t="shared" si="4"/>
        <v>126386325</v>
      </c>
      <c r="F24" s="31">
        <v>20000000</v>
      </c>
      <c r="G24" s="37">
        <f t="shared" si="5"/>
        <v>1.4999999999999999E-2</v>
      </c>
      <c r="H24" s="32">
        <f t="shared" si="6"/>
        <v>1895794.875</v>
      </c>
      <c r="I24" s="31">
        <v>0</v>
      </c>
      <c r="J24" s="32">
        <f t="shared" si="7"/>
        <v>300000</v>
      </c>
      <c r="K24" s="31">
        <f t="shared" si="8"/>
        <v>300000</v>
      </c>
      <c r="L24" s="23"/>
    </row>
    <row r="25" spans="1:12" ht="34.9" customHeight="1">
      <c r="A25" s="36" t="s">
        <v>70</v>
      </c>
      <c r="B25" s="31">
        <v>30000000</v>
      </c>
      <c r="C25" s="31">
        <v>45192647364</v>
      </c>
      <c r="D25" s="31">
        <v>43520878435</v>
      </c>
      <c r="E25" s="32">
        <f t="shared" si="4"/>
        <v>1671768929</v>
      </c>
      <c r="F25" s="38" t="s">
        <v>62</v>
      </c>
      <c r="G25" s="37" t="s">
        <v>62</v>
      </c>
      <c r="H25" s="32" t="s">
        <v>62</v>
      </c>
      <c r="I25" s="31">
        <v>0</v>
      </c>
      <c r="J25" s="32">
        <f t="shared" si="7"/>
        <v>30000000</v>
      </c>
      <c r="K25" s="31">
        <f t="shared" si="8"/>
        <v>30000000</v>
      </c>
      <c r="L25" s="23"/>
    </row>
    <row r="26" spans="1:12" ht="34.9" customHeight="1">
      <c r="A26" s="36" t="s">
        <v>71</v>
      </c>
      <c r="B26" s="31">
        <v>200000</v>
      </c>
      <c r="C26" s="31">
        <v>43629675544</v>
      </c>
      <c r="D26" s="31">
        <v>29451202055</v>
      </c>
      <c r="E26" s="32">
        <f t="shared" si="4"/>
        <v>14178473489</v>
      </c>
      <c r="F26" s="31">
        <v>136900000</v>
      </c>
      <c r="G26" s="37">
        <f t="shared" si="5"/>
        <v>1.4609203798392988E-3</v>
      </c>
      <c r="H26" s="32">
        <f t="shared" si="6"/>
        <v>20713620.875091307</v>
      </c>
      <c r="I26" s="31">
        <v>0</v>
      </c>
      <c r="J26" s="32">
        <f t="shared" si="7"/>
        <v>200000</v>
      </c>
      <c r="K26" s="31">
        <f t="shared" si="8"/>
        <v>200000</v>
      </c>
      <c r="L26" s="23"/>
    </row>
    <row r="27" spans="1:12" ht="34.9" customHeight="1">
      <c r="A27" s="36" t="s">
        <v>72</v>
      </c>
      <c r="B27" s="31">
        <v>1538250000</v>
      </c>
      <c r="C27" s="31">
        <v>28695547000</v>
      </c>
      <c r="D27" s="31">
        <v>22390280000</v>
      </c>
      <c r="E27" s="32">
        <f t="shared" si="4"/>
        <v>6305267000</v>
      </c>
      <c r="F27" s="31">
        <v>10255000000</v>
      </c>
      <c r="G27" s="37">
        <f t="shared" si="5"/>
        <v>0.15</v>
      </c>
      <c r="H27" s="32">
        <f t="shared" si="6"/>
        <v>945790050</v>
      </c>
      <c r="I27" s="31">
        <v>0</v>
      </c>
      <c r="J27" s="32">
        <f t="shared" si="7"/>
        <v>1538250000</v>
      </c>
      <c r="K27" s="31">
        <f t="shared" si="8"/>
        <v>1538250000</v>
      </c>
      <c r="L27" s="23"/>
    </row>
    <row r="28" spans="1:12" ht="34.9" customHeight="1">
      <c r="A28" s="36" t="s">
        <v>73</v>
      </c>
      <c r="B28" s="31">
        <v>18000000</v>
      </c>
      <c r="C28" s="31">
        <v>18667632000</v>
      </c>
      <c r="D28" s="31">
        <v>14297083000</v>
      </c>
      <c r="E28" s="32">
        <f t="shared" si="4"/>
        <v>4370549000</v>
      </c>
      <c r="F28" s="31">
        <v>1485000000</v>
      </c>
      <c r="G28" s="37">
        <f>360/29700</f>
        <v>1.2121212121212121E-2</v>
      </c>
      <c r="H28" s="32">
        <f t="shared" si="6"/>
        <v>52976351.515151516</v>
      </c>
      <c r="I28" s="31">
        <v>0</v>
      </c>
      <c r="J28" s="32">
        <f t="shared" si="7"/>
        <v>18000000</v>
      </c>
      <c r="K28" s="31">
        <f t="shared" si="8"/>
        <v>18000000</v>
      </c>
      <c r="L28" s="23"/>
    </row>
    <row r="29" spans="1:12" ht="34.9" customHeight="1">
      <c r="A29" s="36" t="s">
        <v>74</v>
      </c>
      <c r="B29" s="31">
        <v>5600000</v>
      </c>
      <c r="C29" s="41">
        <v>24786267000000</v>
      </c>
      <c r="D29" s="41">
        <v>24545185000000</v>
      </c>
      <c r="E29" s="32">
        <f t="shared" si="4"/>
        <v>241082000000</v>
      </c>
      <c r="F29" s="31">
        <v>16602000000</v>
      </c>
      <c r="G29" s="37">
        <f t="shared" si="5"/>
        <v>3.3730875798096616E-4</v>
      </c>
      <c r="H29" s="32">
        <f t="shared" si="6"/>
        <v>81319069.991567284</v>
      </c>
      <c r="I29" s="31">
        <v>0</v>
      </c>
      <c r="J29" s="32">
        <f t="shared" si="7"/>
        <v>5600000</v>
      </c>
      <c r="K29" s="31">
        <f t="shared" si="8"/>
        <v>5600000</v>
      </c>
      <c r="L29" s="23"/>
    </row>
    <row r="30" spans="1:12" ht="34.9" customHeight="1">
      <c r="A30" s="42" t="s">
        <v>75</v>
      </c>
      <c r="B30" s="31">
        <v>138000</v>
      </c>
      <c r="C30" s="31">
        <v>251163343</v>
      </c>
      <c r="D30" s="31">
        <v>165257058</v>
      </c>
      <c r="E30" s="32">
        <f t="shared" si="4"/>
        <v>85906285</v>
      </c>
      <c r="F30" s="31">
        <v>76160000</v>
      </c>
      <c r="G30" s="37">
        <f t="shared" si="5"/>
        <v>1.8119747899159665E-3</v>
      </c>
      <c r="H30" s="32">
        <f t="shared" si="6"/>
        <v>155660.02271533615</v>
      </c>
      <c r="I30" s="31">
        <v>0</v>
      </c>
      <c r="J30" s="32">
        <f t="shared" si="7"/>
        <v>138000</v>
      </c>
      <c r="K30" s="31">
        <f t="shared" si="8"/>
        <v>138000</v>
      </c>
      <c r="L30" s="23"/>
    </row>
    <row r="31" spans="1:12" ht="34.9" customHeight="1">
      <c r="A31" s="36" t="s">
        <v>76</v>
      </c>
      <c r="B31" s="31">
        <v>13799610</v>
      </c>
      <c r="C31" s="31">
        <v>259880479589</v>
      </c>
      <c r="D31" s="31">
        <v>232413412293</v>
      </c>
      <c r="E31" s="32">
        <f t="shared" si="4"/>
        <v>27467067296</v>
      </c>
      <c r="F31" s="31">
        <v>10048538000</v>
      </c>
      <c r="G31" s="37">
        <f t="shared" si="5"/>
        <v>1.3732952992763724E-3</v>
      </c>
      <c r="H31" s="32">
        <f t="shared" si="6"/>
        <v>37720394.402504578</v>
      </c>
      <c r="I31" s="31">
        <v>0</v>
      </c>
      <c r="J31" s="32">
        <f t="shared" si="7"/>
        <v>13799610</v>
      </c>
      <c r="K31" s="31">
        <v>13799000</v>
      </c>
      <c r="L31" s="23"/>
    </row>
    <row r="32" spans="1:12" ht="34.9" customHeight="1">
      <c r="A32" s="36" t="s">
        <v>77</v>
      </c>
      <c r="B32" s="31">
        <v>3800000</v>
      </c>
      <c r="C32" s="31">
        <v>3575865782</v>
      </c>
      <c r="D32" s="31">
        <v>188625334</v>
      </c>
      <c r="E32" s="32">
        <f t="shared" si="4"/>
        <v>3387240448</v>
      </c>
      <c r="F32" s="31">
        <v>1177000000</v>
      </c>
      <c r="G32" s="37">
        <f t="shared" si="5"/>
        <v>3.2285471537807984E-3</v>
      </c>
      <c r="H32" s="32">
        <f t="shared" si="6"/>
        <v>10935865.507561596</v>
      </c>
      <c r="I32" s="31">
        <v>0</v>
      </c>
      <c r="J32" s="32">
        <f t="shared" si="7"/>
        <v>3800000</v>
      </c>
      <c r="K32" s="31">
        <f>J32</f>
        <v>3800000</v>
      </c>
      <c r="L32" s="23"/>
    </row>
    <row r="33" spans="1:12" ht="34.9" customHeight="1">
      <c r="A33" s="36" t="s">
        <v>78</v>
      </c>
      <c r="B33" s="31">
        <v>1000000</v>
      </c>
      <c r="C33" s="31">
        <v>2005864943</v>
      </c>
      <c r="D33" s="31">
        <v>323105499</v>
      </c>
      <c r="E33" s="32">
        <f t="shared" si="4"/>
        <v>1682759444</v>
      </c>
      <c r="F33" s="31">
        <v>542300000</v>
      </c>
      <c r="G33" s="37">
        <f t="shared" si="5"/>
        <v>1.8439977872026553E-3</v>
      </c>
      <c r="H33" s="32">
        <f t="shared" si="6"/>
        <v>3103004.6911303704</v>
      </c>
      <c r="I33" s="31">
        <v>0</v>
      </c>
      <c r="J33" s="32">
        <f t="shared" si="7"/>
        <v>1000000</v>
      </c>
      <c r="K33" s="31">
        <f>J33</f>
        <v>1000000</v>
      </c>
      <c r="L33" s="23"/>
    </row>
    <row r="34" spans="1:12" ht="34.9" customHeight="1">
      <c r="A34" s="36" t="s">
        <v>79</v>
      </c>
      <c r="B34" s="31">
        <v>90000</v>
      </c>
      <c r="C34" s="31">
        <v>3805931333</v>
      </c>
      <c r="D34" s="31">
        <v>1258425596</v>
      </c>
      <c r="E34" s="32">
        <f t="shared" si="4"/>
        <v>2547505737</v>
      </c>
      <c r="F34" s="31">
        <v>412600000</v>
      </c>
      <c r="G34" s="37">
        <f t="shared" si="5"/>
        <v>2.1812893843916627E-4</v>
      </c>
      <c r="H34" s="32">
        <f t="shared" si="6"/>
        <v>555684.7220794959</v>
      </c>
      <c r="I34" s="31">
        <v>0</v>
      </c>
      <c r="J34" s="32">
        <f t="shared" si="7"/>
        <v>90000</v>
      </c>
      <c r="K34" s="31">
        <f>J34</f>
        <v>90000</v>
      </c>
      <c r="L34" s="23"/>
    </row>
    <row r="35" spans="1:12" ht="34.9" customHeight="1">
      <c r="A35" s="36" t="s">
        <v>80</v>
      </c>
      <c r="B35" s="31">
        <v>1545000</v>
      </c>
      <c r="C35" s="31">
        <v>144756933</v>
      </c>
      <c r="D35" s="31">
        <v>475598</v>
      </c>
      <c r="E35" s="32">
        <f t="shared" si="4"/>
        <v>144281335</v>
      </c>
      <c r="F35" s="31">
        <v>70100000</v>
      </c>
      <c r="G35" s="37">
        <f t="shared" si="5"/>
        <v>2.203994293865906E-2</v>
      </c>
      <c r="H35" s="32">
        <f t="shared" si="6"/>
        <v>3179952.3905135524</v>
      </c>
      <c r="I35" s="31">
        <v>0</v>
      </c>
      <c r="J35" s="32">
        <f t="shared" si="7"/>
        <v>1545000</v>
      </c>
      <c r="K35" s="31">
        <f>J35</f>
        <v>1545000</v>
      </c>
      <c r="L35" s="23"/>
    </row>
    <row r="36" spans="1:12" ht="34.9" hidden="1" customHeight="1">
      <c r="A36" s="33"/>
      <c r="B36" s="34"/>
      <c r="C36" s="34"/>
      <c r="D36" s="34"/>
      <c r="E36" s="32">
        <f t="shared" si="4"/>
        <v>0</v>
      </c>
      <c r="F36" s="34"/>
      <c r="G36" s="37" t="str">
        <f t="shared" si="5"/>
        <v/>
      </c>
      <c r="H36" s="32" t="str">
        <f t="shared" si="6"/>
        <v/>
      </c>
      <c r="I36" s="34"/>
      <c r="J36" s="32">
        <f t="shared" si="7"/>
        <v>0</v>
      </c>
      <c r="K36" s="34"/>
      <c r="L36" s="23"/>
    </row>
    <row r="37" spans="1:12" ht="34.9" customHeight="1">
      <c r="A37" s="24" t="s">
        <v>47</v>
      </c>
      <c r="B37" s="32">
        <f>IFERROR(SUM(B21:B36),"")</f>
        <v>1618234610</v>
      </c>
      <c r="C37" s="43">
        <f>IFERROR(SUM(C21:C36),"")</f>
        <v>25198213172366</v>
      </c>
      <c r="D37" s="43">
        <f>IFERROR(SUM(D21:D36),"")</f>
        <v>24891475832173</v>
      </c>
      <c r="E37" s="32">
        <f>IFERROR(SUM(E22:E35),"")</f>
        <v>306737340193</v>
      </c>
      <c r="F37" s="32">
        <f>IFERROR(SUM(F21:F36),"")</f>
        <v>43480468000</v>
      </c>
      <c r="G37" s="37" t="s">
        <v>62</v>
      </c>
      <c r="H37" s="32">
        <f>IFERROR(SUM(H22:H35),"")</f>
        <v>1166669638.3573787</v>
      </c>
      <c r="I37" s="32">
        <f>IFERROR(SUM(I21:I36),"")</f>
        <v>0</v>
      </c>
      <c r="J37" s="32">
        <f>IFERROR(SUM(J22:J35),"")</f>
        <v>1618234610</v>
      </c>
      <c r="K37" s="32">
        <f t="shared" ref="K37" si="9">IFERROR(SUM(K21:K36),"")</f>
        <v>1618234000</v>
      </c>
      <c r="L37" s="23"/>
    </row>
  </sheetData>
  <phoneticPr fontId="4"/>
  <pageMargins left="0.51181102362204722" right="0.51181102362204722" top="0.55118110236220474" bottom="0.55118110236220474" header="0.31496062992125984" footer="0.31496062992125984"/>
  <pageSetup paperSize="9" scale="57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opLeftCell="A8" workbookViewId="0">
      <selection activeCell="F17" sqref="F17"/>
    </sheetView>
  </sheetViews>
  <sheetFormatPr defaultColWidth="9" defaultRowHeight="13.5"/>
  <cols>
    <col min="1" max="1" width="20.625" style="16" customWidth="1"/>
    <col min="2" max="7" width="15.625" style="16" customWidth="1"/>
    <col min="8" max="8" width="2.875" style="16" customWidth="1"/>
    <col min="9" max="16384" width="9" style="16"/>
  </cols>
  <sheetData>
    <row r="1" spans="1:7">
      <c r="A1" s="44" t="s">
        <v>81</v>
      </c>
      <c r="B1" s="45"/>
      <c r="C1" s="45"/>
      <c r="D1" s="45"/>
      <c r="E1" s="45"/>
      <c r="F1" s="45"/>
      <c r="G1" s="21" t="s">
        <v>37</v>
      </c>
    </row>
    <row r="2" spans="1:7" s="22" customFormat="1" ht="21" customHeight="1">
      <c r="A2" s="207" t="s">
        <v>82</v>
      </c>
      <c r="B2" s="208" t="s">
        <v>83</v>
      </c>
      <c r="C2" s="208" t="s">
        <v>84</v>
      </c>
      <c r="D2" s="208" t="s">
        <v>85</v>
      </c>
      <c r="E2" s="208" t="s">
        <v>86</v>
      </c>
      <c r="F2" s="205" t="s">
        <v>87</v>
      </c>
      <c r="G2" s="205" t="s">
        <v>88</v>
      </c>
    </row>
    <row r="3" spans="1:7" s="46" customFormat="1" ht="21" customHeight="1">
      <c r="A3" s="207"/>
      <c r="B3" s="209"/>
      <c r="C3" s="209"/>
      <c r="D3" s="209"/>
      <c r="E3" s="209"/>
      <c r="F3" s="206"/>
      <c r="G3" s="206"/>
    </row>
    <row r="4" spans="1:7" s="46" customFormat="1" ht="12" hidden="1">
      <c r="A4" s="27"/>
      <c r="B4" s="47"/>
      <c r="C4" s="47"/>
      <c r="D4" s="47"/>
      <c r="E4" s="47"/>
      <c r="F4" s="47"/>
      <c r="G4" s="47"/>
    </row>
    <row r="5" spans="1:7" s="22" customFormat="1" ht="25.5" customHeight="1">
      <c r="A5" s="40" t="s">
        <v>89</v>
      </c>
      <c r="B5" s="31">
        <v>2404632037</v>
      </c>
      <c r="C5" s="31"/>
      <c r="D5" s="31"/>
      <c r="E5" s="31"/>
      <c r="F5" s="32">
        <f>SUM(B5:E5)</f>
        <v>2404632037</v>
      </c>
      <c r="G5" s="31">
        <v>2404632000</v>
      </c>
    </row>
    <row r="6" spans="1:7" s="22" customFormat="1" ht="25.5" customHeight="1">
      <c r="A6" s="48" t="s">
        <v>90</v>
      </c>
      <c r="B6" s="49">
        <v>1673268648</v>
      </c>
      <c r="C6" s="49"/>
      <c r="D6" s="49"/>
      <c r="E6" s="49"/>
      <c r="F6" s="50">
        <f t="shared" ref="F6:F18" si="0">SUM(B6:E6)</f>
        <v>1673268648</v>
      </c>
      <c r="G6" s="49">
        <v>1673269000</v>
      </c>
    </row>
    <row r="7" spans="1:7" s="22" customFormat="1" ht="25.5" customHeight="1">
      <c r="A7" s="48" t="s">
        <v>91</v>
      </c>
      <c r="B7" s="49">
        <v>3654156360</v>
      </c>
      <c r="C7" s="49"/>
      <c r="D7" s="49"/>
      <c r="E7" s="49">
        <v>360000000</v>
      </c>
      <c r="F7" s="50">
        <f t="shared" si="0"/>
        <v>4014156360</v>
      </c>
      <c r="G7" s="49">
        <v>4050555000</v>
      </c>
    </row>
    <row r="8" spans="1:7" s="22" customFormat="1" ht="25.5" customHeight="1">
      <c r="A8" s="48" t="s">
        <v>92</v>
      </c>
      <c r="B8" s="49">
        <v>36399000</v>
      </c>
      <c r="C8" s="49"/>
      <c r="D8" s="49"/>
      <c r="E8" s="49"/>
      <c r="F8" s="50">
        <f t="shared" si="0"/>
        <v>36399000</v>
      </c>
      <c r="G8" s="49"/>
    </row>
    <row r="9" spans="1:7" s="22" customFormat="1" ht="25.5" customHeight="1">
      <c r="A9" s="48" t="s">
        <v>93</v>
      </c>
      <c r="B9" s="49">
        <v>515568</v>
      </c>
      <c r="C9" s="49"/>
      <c r="D9" s="49"/>
      <c r="E9" s="49"/>
      <c r="F9" s="50">
        <f t="shared" si="0"/>
        <v>515568</v>
      </c>
      <c r="G9" s="49">
        <v>516000</v>
      </c>
    </row>
    <row r="10" spans="1:7" s="22" customFormat="1" ht="25.5" customHeight="1">
      <c r="A10" s="51" t="s">
        <v>103</v>
      </c>
      <c r="B10" s="49">
        <v>34112627</v>
      </c>
      <c r="C10" s="49"/>
      <c r="D10" s="49"/>
      <c r="E10" s="49"/>
      <c r="F10" s="50">
        <f t="shared" si="0"/>
        <v>34112627</v>
      </c>
      <c r="G10" s="49">
        <v>34113000</v>
      </c>
    </row>
    <row r="11" spans="1:7" s="22" customFormat="1" ht="25.5" customHeight="1">
      <c r="A11" s="48" t="s">
        <v>94</v>
      </c>
      <c r="B11" s="49">
        <v>73464994</v>
      </c>
      <c r="C11" s="49"/>
      <c r="D11" s="49"/>
      <c r="E11" s="49"/>
      <c r="F11" s="50">
        <f t="shared" si="0"/>
        <v>73464994</v>
      </c>
      <c r="G11" s="52">
        <v>72567000</v>
      </c>
    </row>
    <row r="12" spans="1:7" s="22" customFormat="1" ht="25.5" customHeight="1">
      <c r="A12" s="51" t="s">
        <v>104</v>
      </c>
      <c r="B12" s="49">
        <v>2471867</v>
      </c>
      <c r="C12" s="49"/>
      <c r="D12" s="49"/>
      <c r="E12" s="49"/>
      <c r="F12" s="50">
        <f t="shared" si="0"/>
        <v>2471867</v>
      </c>
      <c r="G12" s="52">
        <v>2472000</v>
      </c>
    </row>
    <row r="13" spans="1:7" s="22" customFormat="1" ht="25.5" customHeight="1">
      <c r="A13" s="51" t="s">
        <v>95</v>
      </c>
      <c r="B13" s="49">
        <v>18740354</v>
      </c>
      <c r="C13" s="49"/>
      <c r="D13" s="49"/>
      <c r="E13" s="49"/>
      <c r="F13" s="50">
        <f t="shared" si="0"/>
        <v>18740354</v>
      </c>
      <c r="G13" s="52">
        <v>18740000</v>
      </c>
    </row>
    <row r="14" spans="1:7" s="22" customFormat="1" ht="25.5" customHeight="1">
      <c r="A14" s="48" t="s">
        <v>96</v>
      </c>
      <c r="B14" s="49">
        <v>63237002</v>
      </c>
      <c r="C14" s="49"/>
      <c r="D14" s="49"/>
      <c r="E14" s="49"/>
      <c r="F14" s="50">
        <f t="shared" si="0"/>
        <v>63237002</v>
      </c>
      <c r="G14" s="52">
        <v>70061000</v>
      </c>
    </row>
    <row r="15" spans="1:7" s="22" customFormat="1" ht="25.5" customHeight="1">
      <c r="A15" s="48" t="s">
        <v>97</v>
      </c>
      <c r="B15" s="49">
        <v>162730215</v>
      </c>
      <c r="C15" s="49"/>
      <c r="D15" s="49"/>
      <c r="E15" s="49"/>
      <c r="F15" s="50">
        <f t="shared" si="0"/>
        <v>162730215</v>
      </c>
      <c r="G15" s="52">
        <v>164504000</v>
      </c>
    </row>
    <row r="16" spans="1:7" s="22" customFormat="1" ht="25.5" customHeight="1">
      <c r="A16" s="48" t="s">
        <v>98</v>
      </c>
      <c r="B16" s="49">
        <v>2161134385</v>
      </c>
      <c r="C16" s="49"/>
      <c r="D16" s="49"/>
      <c r="E16" s="49">
        <v>110000000</v>
      </c>
      <c r="F16" s="50">
        <f t="shared" si="0"/>
        <v>2271134385</v>
      </c>
      <c r="G16" s="52">
        <v>2469062000</v>
      </c>
    </row>
    <row r="17" spans="1:7" s="22" customFormat="1" ht="25.5" customHeight="1">
      <c r="A17" s="48" t="s">
        <v>99</v>
      </c>
      <c r="B17" s="49">
        <v>10440000</v>
      </c>
      <c r="C17" s="49"/>
      <c r="D17" s="49"/>
      <c r="E17" s="49"/>
      <c r="F17" s="50">
        <f t="shared" si="0"/>
        <v>10440000</v>
      </c>
      <c r="G17" s="52">
        <v>10440000</v>
      </c>
    </row>
    <row r="18" spans="1:7" s="22" customFormat="1" ht="25.5" customHeight="1">
      <c r="A18" s="48" t="s">
        <v>100</v>
      </c>
      <c r="B18" s="49">
        <v>140000000</v>
      </c>
      <c r="C18" s="49"/>
      <c r="D18" s="49"/>
      <c r="E18" s="49"/>
      <c r="F18" s="50">
        <f t="shared" si="0"/>
        <v>140000000</v>
      </c>
      <c r="G18" s="52">
        <v>140000000</v>
      </c>
    </row>
    <row r="19" spans="1:7" s="22" customFormat="1" ht="25.5" customHeight="1">
      <c r="A19" s="48" t="s">
        <v>101</v>
      </c>
      <c r="B19" s="49">
        <v>2546673</v>
      </c>
      <c r="C19" s="49"/>
      <c r="D19" s="49"/>
      <c r="E19" s="49"/>
      <c r="F19" s="50">
        <f>SUM(B19:E19)</f>
        <v>2546673</v>
      </c>
      <c r="G19" s="52">
        <v>2524000</v>
      </c>
    </row>
    <row r="20" spans="1:7" s="22" customFormat="1" ht="25.5" customHeight="1">
      <c r="A20" s="48" t="s">
        <v>102</v>
      </c>
      <c r="B20" s="49">
        <v>1279877049</v>
      </c>
      <c r="C20" s="49"/>
      <c r="D20" s="49"/>
      <c r="E20" s="49"/>
      <c r="F20" s="50">
        <f>SUM(B20:E20)</f>
        <v>1279877049</v>
      </c>
      <c r="G20" s="52">
        <v>1287448000</v>
      </c>
    </row>
    <row r="21" spans="1:7" s="22" customFormat="1" ht="12" hidden="1">
      <c r="A21" s="53"/>
      <c r="B21" s="54"/>
      <c r="C21" s="54"/>
      <c r="D21" s="54"/>
      <c r="E21" s="54"/>
      <c r="F21" s="54"/>
      <c r="G21" s="54"/>
    </row>
    <row r="22" spans="1:7" s="22" customFormat="1" ht="25.5" customHeight="1">
      <c r="A22" s="24" t="s">
        <v>47</v>
      </c>
      <c r="B22" s="32">
        <f>IFERROR(SUM(B4:B21),"")</f>
        <v>11717726779</v>
      </c>
      <c r="C22" s="32">
        <f t="shared" ref="C22:G22" si="1">IFERROR(SUM(C4:C21),"")</f>
        <v>0</v>
      </c>
      <c r="D22" s="32">
        <f t="shared" si="1"/>
        <v>0</v>
      </c>
      <c r="E22" s="32">
        <f t="shared" si="1"/>
        <v>470000000</v>
      </c>
      <c r="F22" s="32">
        <f t="shared" si="1"/>
        <v>12187726779</v>
      </c>
      <c r="G22" s="32">
        <f t="shared" si="1"/>
        <v>12400903000</v>
      </c>
    </row>
  </sheetData>
  <mergeCells count="7">
    <mergeCell ref="G2:G3"/>
    <mergeCell ref="A2:A3"/>
    <mergeCell ref="B2:B3"/>
    <mergeCell ref="C2:C3"/>
    <mergeCell ref="D2:D3"/>
    <mergeCell ref="E2:E3"/>
    <mergeCell ref="F2:F3"/>
  </mergeCells>
  <phoneticPr fontId="4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opLeftCell="A17" workbookViewId="0">
      <selection sqref="A1:F35"/>
    </sheetView>
  </sheetViews>
  <sheetFormatPr defaultRowHeight="13.5"/>
  <cols>
    <col min="1" max="1" width="25.875" customWidth="1"/>
    <col min="2" max="6" width="18.625" customWidth="1"/>
  </cols>
  <sheetData>
    <row r="1" spans="1:6">
      <c r="A1" s="56" t="s">
        <v>118</v>
      </c>
      <c r="B1" s="57"/>
      <c r="C1" s="57"/>
      <c r="D1" s="57"/>
      <c r="E1" s="57"/>
      <c r="F1" s="21" t="s">
        <v>37</v>
      </c>
    </row>
    <row r="2" spans="1:6">
      <c r="A2" s="213" t="s">
        <v>105</v>
      </c>
      <c r="B2" s="215" t="s">
        <v>106</v>
      </c>
      <c r="C2" s="216"/>
      <c r="D2" s="215" t="s">
        <v>107</v>
      </c>
      <c r="E2" s="216"/>
      <c r="F2" s="213" t="s">
        <v>108</v>
      </c>
    </row>
    <row r="3" spans="1:6" ht="22.5">
      <c r="A3" s="214"/>
      <c r="B3" s="17" t="s">
        <v>109</v>
      </c>
      <c r="C3" s="25" t="s">
        <v>110</v>
      </c>
      <c r="D3" s="17" t="s">
        <v>109</v>
      </c>
      <c r="E3" s="25" t="s">
        <v>110</v>
      </c>
      <c r="F3" s="214"/>
    </row>
    <row r="4" spans="1:6" ht="21.75" customHeight="1">
      <c r="A4" s="217" t="s">
        <v>111</v>
      </c>
      <c r="B4" s="218"/>
      <c r="C4" s="218"/>
      <c r="D4" s="218"/>
      <c r="E4" s="218"/>
      <c r="F4" s="219"/>
    </row>
    <row r="5" spans="1:6" ht="0.75" hidden="1" customHeight="1">
      <c r="A5" s="58"/>
      <c r="B5" s="59"/>
      <c r="C5" s="59"/>
      <c r="D5" s="59"/>
      <c r="E5" s="59"/>
      <c r="F5" s="60"/>
    </row>
    <row r="6" spans="1:6" ht="22.5" customHeight="1">
      <c r="A6" s="61" t="s">
        <v>112</v>
      </c>
      <c r="B6" s="62">
        <v>373023000</v>
      </c>
      <c r="C6" s="62">
        <v>0</v>
      </c>
      <c r="D6" s="62"/>
      <c r="E6" s="62"/>
      <c r="F6" s="63">
        <f>B6</f>
        <v>373023000</v>
      </c>
    </row>
    <row r="7" spans="1:6" ht="22.5" customHeight="1">
      <c r="A7" s="61"/>
      <c r="B7" s="62"/>
      <c r="C7" s="62"/>
      <c r="D7" s="62"/>
      <c r="E7" s="62"/>
      <c r="F7" s="63"/>
    </row>
    <row r="8" spans="1:6" ht="22.5" customHeight="1">
      <c r="A8" s="61"/>
      <c r="B8" s="62"/>
      <c r="C8" s="62"/>
      <c r="D8" s="62"/>
      <c r="E8" s="62"/>
      <c r="F8" s="63"/>
    </row>
    <row r="9" spans="1:6" ht="22.5" hidden="1" customHeight="1">
      <c r="A9" s="64"/>
      <c r="B9" s="65"/>
      <c r="C9" s="65"/>
      <c r="D9" s="65"/>
      <c r="E9" s="65"/>
      <c r="F9" s="66"/>
    </row>
    <row r="10" spans="1:6" ht="21.75" customHeight="1">
      <c r="A10" s="210" t="s">
        <v>113</v>
      </c>
      <c r="B10" s="211"/>
      <c r="C10" s="211"/>
      <c r="D10" s="211"/>
      <c r="E10" s="211"/>
      <c r="F10" s="212"/>
    </row>
    <row r="11" spans="1:6" ht="1.5" hidden="1" customHeight="1">
      <c r="A11" s="67"/>
      <c r="B11" s="68"/>
      <c r="C11" s="68"/>
      <c r="D11" s="68"/>
      <c r="E11" s="68"/>
      <c r="F11" s="69"/>
    </row>
    <row r="12" spans="1:6" ht="22.5" customHeight="1">
      <c r="A12" s="70"/>
      <c r="B12" s="71"/>
      <c r="C12" s="71"/>
      <c r="D12" s="71"/>
      <c r="E12" s="71"/>
      <c r="F12" s="71"/>
    </row>
    <row r="13" spans="1:6" ht="22.5" customHeight="1">
      <c r="A13" s="70"/>
      <c r="B13" s="71"/>
      <c r="C13" s="71"/>
      <c r="D13" s="71"/>
      <c r="E13" s="71"/>
      <c r="F13" s="71"/>
    </row>
    <row r="14" spans="1:6" ht="22.5" hidden="1" customHeight="1">
      <c r="A14" s="72"/>
      <c r="B14" s="73"/>
      <c r="C14" s="73"/>
      <c r="D14" s="73"/>
      <c r="E14" s="73"/>
      <c r="F14" s="74"/>
    </row>
    <row r="15" spans="1:6" ht="22.5" customHeight="1">
      <c r="A15" s="210" t="s">
        <v>114</v>
      </c>
      <c r="B15" s="211"/>
      <c r="C15" s="211"/>
      <c r="D15" s="211"/>
      <c r="E15" s="211"/>
      <c r="F15" s="212"/>
    </row>
    <row r="16" spans="1:6" ht="22.5" hidden="1" customHeight="1">
      <c r="A16" s="67"/>
      <c r="B16" s="68"/>
      <c r="C16" s="68"/>
      <c r="D16" s="68"/>
      <c r="E16" s="68"/>
      <c r="F16" s="69"/>
    </row>
    <row r="17" spans="1:6" ht="22.5" customHeight="1">
      <c r="A17" s="70"/>
      <c r="B17" s="71"/>
      <c r="C17" s="71"/>
      <c r="D17" s="71"/>
      <c r="E17" s="71"/>
      <c r="F17" s="71"/>
    </row>
    <row r="18" spans="1:6" ht="22.5" customHeight="1">
      <c r="A18" s="70"/>
      <c r="B18" s="71"/>
      <c r="C18" s="71"/>
      <c r="D18" s="71"/>
      <c r="E18" s="71"/>
      <c r="F18" s="71"/>
    </row>
    <row r="19" spans="1:6" ht="22.5" hidden="1" customHeight="1">
      <c r="A19" s="72"/>
      <c r="B19" s="73"/>
      <c r="C19" s="73"/>
      <c r="D19" s="73"/>
      <c r="E19" s="73"/>
      <c r="F19" s="74"/>
    </row>
    <row r="20" spans="1:6" ht="22.5" customHeight="1">
      <c r="A20" s="210" t="s">
        <v>115</v>
      </c>
      <c r="B20" s="211"/>
      <c r="C20" s="211"/>
      <c r="D20" s="211"/>
      <c r="E20" s="211"/>
      <c r="F20" s="212"/>
    </row>
    <row r="21" spans="1:6" ht="22.5" hidden="1" customHeight="1">
      <c r="A21" s="67"/>
      <c r="B21" s="68"/>
      <c r="C21" s="68"/>
      <c r="D21" s="68"/>
      <c r="E21" s="68"/>
      <c r="F21" s="69"/>
    </row>
    <row r="22" spans="1:6" ht="22.5" customHeight="1">
      <c r="A22" s="70"/>
      <c r="B22" s="71"/>
      <c r="C22" s="71"/>
      <c r="D22" s="71"/>
      <c r="E22" s="71"/>
      <c r="F22" s="71"/>
    </row>
    <row r="23" spans="1:6" ht="22.5" customHeight="1">
      <c r="A23" s="70"/>
      <c r="B23" s="71"/>
      <c r="C23" s="71"/>
      <c r="D23" s="71"/>
      <c r="E23" s="71"/>
      <c r="F23" s="71"/>
    </row>
    <row r="24" spans="1:6" ht="22.5" hidden="1" customHeight="1">
      <c r="A24" s="72"/>
      <c r="B24" s="73"/>
      <c r="C24" s="73"/>
      <c r="D24" s="73"/>
      <c r="E24" s="73"/>
      <c r="F24" s="74"/>
    </row>
    <row r="25" spans="1:6" ht="22.5" customHeight="1">
      <c r="A25" s="210" t="s">
        <v>116</v>
      </c>
      <c r="B25" s="211"/>
      <c r="C25" s="211"/>
      <c r="D25" s="211"/>
      <c r="E25" s="211"/>
      <c r="F25" s="212"/>
    </row>
    <row r="26" spans="1:6" ht="22.5" hidden="1" customHeight="1">
      <c r="A26" s="67"/>
      <c r="B26" s="68"/>
      <c r="C26" s="68"/>
      <c r="D26" s="68"/>
      <c r="E26" s="68"/>
      <c r="F26" s="69"/>
    </row>
    <row r="27" spans="1:6" ht="22.5" customHeight="1">
      <c r="A27" s="70"/>
      <c r="B27" s="71"/>
      <c r="C27" s="71"/>
      <c r="D27" s="71"/>
      <c r="E27" s="71"/>
      <c r="F27" s="71"/>
    </row>
    <row r="28" spans="1:6" ht="22.5" customHeight="1">
      <c r="A28" s="70"/>
      <c r="B28" s="71"/>
      <c r="C28" s="71"/>
      <c r="D28" s="71"/>
      <c r="E28" s="71"/>
      <c r="F28" s="71"/>
    </row>
    <row r="29" spans="1:6" ht="22.5" hidden="1" customHeight="1">
      <c r="A29" s="72"/>
      <c r="B29" s="73"/>
      <c r="C29" s="73"/>
      <c r="D29" s="73"/>
      <c r="E29" s="73"/>
      <c r="F29" s="74"/>
    </row>
    <row r="30" spans="1:6" ht="22.5" customHeight="1">
      <c r="A30" s="210" t="s">
        <v>117</v>
      </c>
      <c r="B30" s="211"/>
      <c r="C30" s="211"/>
      <c r="D30" s="211"/>
      <c r="E30" s="211"/>
      <c r="F30" s="212"/>
    </row>
    <row r="31" spans="1:6" ht="22.5" hidden="1" customHeight="1">
      <c r="A31" s="67"/>
      <c r="B31" s="68"/>
      <c r="C31" s="68"/>
      <c r="D31" s="68"/>
      <c r="E31" s="68"/>
      <c r="F31" s="69"/>
    </row>
    <row r="32" spans="1:6" ht="22.5" customHeight="1">
      <c r="A32" s="70"/>
      <c r="B32" s="31"/>
      <c r="C32" s="31"/>
      <c r="D32" s="31"/>
      <c r="E32" s="31"/>
      <c r="F32" s="31"/>
    </row>
    <row r="33" spans="1:6" ht="22.5" customHeight="1">
      <c r="A33" s="70"/>
      <c r="B33" s="31"/>
      <c r="C33" s="31"/>
      <c r="D33" s="31"/>
      <c r="E33" s="31"/>
      <c r="F33" s="31"/>
    </row>
    <row r="34" spans="1:6" ht="22.5" hidden="1" customHeight="1">
      <c r="A34" s="72"/>
      <c r="B34" s="75"/>
      <c r="C34" s="75"/>
      <c r="D34" s="75"/>
      <c r="E34" s="75"/>
      <c r="F34" s="76"/>
    </row>
    <row r="35" spans="1:6" ht="22.5" customHeight="1">
      <c r="A35" s="24" t="s">
        <v>47</v>
      </c>
      <c r="B35" s="32">
        <f>IFERROR(SUM(B5:B34),"")</f>
        <v>373023000</v>
      </c>
      <c r="C35" s="32">
        <f>IFERROR(SUM(C5:C34),"")</f>
        <v>0</v>
      </c>
      <c r="D35" s="32">
        <f>IFERROR(SUM(D5:D34),"")</f>
        <v>0</v>
      </c>
      <c r="E35" s="32">
        <f>IFERROR(SUM(E5:E34),"")</f>
        <v>0</v>
      </c>
      <c r="F35" s="32">
        <f>IFERROR(SUM(F5:F34),"")</f>
        <v>373023000</v>
      </c>
    </row>
  </sheetData>
  <mergeCells count="10">
    <mergeCell ref="A15:F15"/>
    <mergeCell ref="A20:F20"/>
    <mergeCell ref="A25:F25"/>
    <mergeCell ref="A30:F30"/>
    <mergeCell ref="A2:A3"/>
    <mergeCell ref="B2:C2"/>
    <mergeCell ref="D2:E2"/>
    <mergeCell ref="F2:F3"/>
    <mergeCell ref="A4:F4"/>
    <mergeCell ref="A10:F10"/>
  </mergeCells>
  <phoneticPr fontId="4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9"/>
  <sheetViews>
    <sheetView topLeftCell="A32" workbookViewId="0">
      <selection activeCell="G35" sqref="G35"/>
    </sheetView>
  </sheetViews>
  <sheetFormatPr defaultRowHeight="13.5"/>
  <cols>
    <col min="1" max="1" width="35.625" customWidth="1"/>
    <col min="2" max="3" width="21.125" customWidth="1"/>
  </cols>
  <sheetData>
    <row r="1" spans="1:3" ht="21">
      <c r="A1" s="77" t="s">
        <v>119</v>
      </c>
      <c r="B1" s="78"/>
      <c r="C1" s="21" t="s">
        <v>37</v>
      </c>
    </row>
    <row r="2" spans="1:3" ht="30" customHeight="1" thickBot="1">
      <c r="A2" s="17" t="s">
        <v>105</v>
      </c>
      <c r="B2" s="17" t="s">
        <v>109</v>
      </c>
      <c r="C2" s="17" t="s">
        <v>120</v>
      </c>
    </row>
    <row r="3" spans="1:3" ht="21" hidden="1" customHeight="1" thickBot="1">
      <c r="A3" s="210" t="s">
        <v>121</v>
      </c>
      <c r="B3" s="211"/>
      <c r="C3" s="212"/>
    </row>
    <row r="4" spans="1:3" ht="21" hidden="1" customHeight="1">
      <c r="A4" s="79"/>
      <c r="B4" s="80"/>
      <c r="C4" s="81"/>
    </row>
    <row r="5" spans="1:3" ht="21" hidden="1" customHeight="1">
      <c r="A5" s="220" t="s">
        <v>116</v>
      </c>
      <c r="B5" s="221"/>
      <c r="C5" s="222"/>
    </row>
    <row r="6" spans="1:3" hidden="1">
      <c r="A6" s="82"/>
      <c r="B6" s="83"/>
      <c r="C6" s="84"/>
    </row>
    <row r="7" spans="1:3" hidden="1">
      <c r="A7" s="85"/>
      <c r="B7" s="71"/>
      <c r="C7" s="71"/>
    </row>
    <row r="8" spans="1:3" hidden="1">
      <c r="A8" s="85"/>
      <c r="B8" s="71"/>
      <c r="C8" s="71"/>
    </row>
    <row r="9" spans="1:3" hidden="1">
      <c r="A9" s="85"/>
      <c r="B9" s="71"/>
      <c r="C9" s="71"/>
    </row>
    <row r="10" spans="1:3" hidden="1">
      <c r="A10" s="72"/>
      <c r="B10" s="86"/>
      <c r="C10" s="87"/>
    </row>
    <row r="11" spans="1:3" hidden="1">
      <c r="A11" s="210" t="s">
        <v>117</v>
      </c>
      <c r="B11" s="211"/>
      <c r="C11" s="212"/>
    </row>
    <row r="12" spans="1:3" hidden="1">
      <c r="A12" s="82"/>
      <c r="B12" s="83"/>
      <c r="C12" s="84"/>
    </row>
    <row r="13" spans="1:3" hidden="1">
      <c r="A13" s="88"/>
      <c r="B13" s="89"/>
      <c r="C13" s="89"/>
    </row>
    <row r="14" spans="1:3" hidden="1">
      <c r="A14" s="88"/>
      <c r="B14" s="89"/>
      <c r="C14" s="89"/>
    </row>
    <row r="15" spans="1:3" hidden="1">
      <c r="A15" s="88"/>
      <c r="B15" s="89"/>
      <c r="C15" s="89"/>
    </row>
    <row r="16" spans="1:3" hidden="1">
      <c r="A16" s="72"/>
      <c r="B16" s="73"/>
      <c r="C16" s="74"/>
    </row>
    <row r="17" spans="1:3" ht="6" hidden="1" customHeight="1" thickBot="1">
      <c r="A17" s="90" t="s">
        <v>122</v>
      </c>
      <c r="B17" s="91">
        <f>IFERROR(SUM(B6:B16),"")</f>
        <v>0</v>
      </c>
      <c r="C17" s="91">
        <f>IFERROR(SUM(C6:C16),"")</f>
        <v>0</v>
      </c>
    </row>
    <row r="18" spans="1:3" ht="21" customHeight="1" thickTop="1">
      <c r="A18" s="223" t="s">
        <v>123</v>
      </c>
      <c r="B18" s="224"/>
      <c r="C18" s="225"/>
    </row>
    <row r="19" spans="1:3" hidden="1">
      <c r="A19" s="79"/>
      <c r="B19" s="80"/>
      <c r="C19" s="81"/>
    </row>
    <row r="20" spans="1:3" ht="21" customHeight="1">
      <c r="A20" s="210" t="s">
        <v>124</v>
      </c>
      <c r="B20" s="211"/>
      <c r="C20" s="212"/>
    </row>
    <row r="21" spans="1:3" ht="21" hidden="1" customHeight="1">
      <c r="A21" s="82"/>
      <c r="B21" s="83"/>
      <c r="C21" s="84"/>
    </row>
    <row r="22" spans="1:3" ht="21" customHeight="1">
      <c r="A22" s="85" t="s">
        <v>125</v>
      </c>
      <c r="B22" s="31">
        <v>291685067</v>
      </c>
      <c r="C22" s="31">
        <v>68604328</v>
      </c>
    </row>
    <row r="23" spans="1:3" ht="21" customHeight="1">
      <c r="A23" s="85" t="s">
        <v>126</v>
      </c>
      <c r="B23" s="31">
        <v>6950454</v>
      </c>
      <c r="C23" s="31">
        <v>1474191</v>
      </c>
    </row>
    <row r="24" spans="1:3" ht="21" customHeight="1">
      <c r="A24" s="85" t="s">
        <v>127</v>
      </c>
      <c r="B24" s="31">
        <v>469978726</v>
      </c>
      <c r="C24" s="31">
        <v>55269498</v>
      </c>
    </row>
    <row r="25" spans="1:3" ht="21" customHeight="1">
      <c r="A25" s="85" t="s">
        <v>128</v>
      </c>
      <c r="B25" s="31">
        <v>2282878</v>
      </c>
      <c r="C25" s="31">
        <v>826402</v>
      </c>
    </row>
    <row r="26" spans="1:3" ht="21" customHeight="1">
      <c r="A26" s="85" t="s">
        <v>129</v>
      </c>
      <c r="B26" s="31">
        <v>45733724</v>
      </c>
      <c r="C26" s="31">
        <v>45326694</v>
      </c>
    </row>
    <row r="27" spans="1:3" ht="21" customHeight="1">
      <c r="A27" s="85" t="s">
        <v>130</v>
      </c>
      <c r="B27" s="31">
        <v>102603933</v>
      </c>
      <c r="C27" s="31">
        <v>12097004</v>
      </c>
    </row>
    <row r="28" spans="1:3" ht="21" hidden="1" customHeight="1">
      <c r="A28" s="72"/>
      <c r="B28" s="86"/>
      <c r="C28" s="87"/>
    </row>
    <row r="29" spans="1:3" ht="21" customHeight="1">
      <c r="A29" s="210" t="s">
        <v>131</v>
      </c>
      <c r="B29" s="211"/>
      <c r="C29" s="212"/>
    </row>
    <row r="30" spans="1:3" ht="21" hidden="1" customHeight="1">
      <c r="A30" s="82"/>
      <c r="B30" s="83"/>
      <c r="C30" s="84"/>
    </row>
    <row r="31" spans="1:3" ht="21" customHeight="1">
      <c r="A31" s="85" t="s">
        <v>132</v>
      </c>
      <c r="B31" s="31">
        <v>4397100</v>
      </c>
      <c r="C31" s="31">
        <v>259869</v>
      </c>
    </row>
    <row r="32" spans="1:3" ht="21" customHeight="1">
      <c r="A32" s="85" t="s">
        <v>133</v>
      </c>
      <c r="B32" s="31">
        <v>4097550</v>
      </c>
      <c r="C32" s="31">
        <v>306497</v>
      </c>
    </row>
    <row r="33" spans="1:3" ht="21" customHeight="1">
      <c r="A33" s="85" t="s">
        <v>134</v>
      </c>
      <c r="B33" s="31">
        <v>386100</v>
      </c>
      <c r="C33" s="31">
        <v>0</v>
      </c>
    </row>
    <row r="34" spans="1:3" ht="21" customHeight="1">
      <c r="A34" s="85" t="s">
        <v>135</v>
      </c>
      <c r="B34" s="31">
        <v>151758</v>
      </c>
      <c r="C34" s="31">
        <v>15995</v>
      </c>
    </row>
    <row r="35" spans="1:3" ht="21" customHeight="1">
      <c r="A35" s="85" t="s">
        <v>136</v>
      </c>
      <c r="B35" s="31">
        <v>609145</v>
      </c>
      <c r="C35" s="31">
        <v>0</v>
      </c>
    </row>
    <row r="36" spans="1:3" ht="21" customHeight="1">
      <c r="A36" s="85" t="s">
        <v>137</v>
      </c>
      <c r="B36" s="31">
        <v>39092654</v>
      </c>
      <c r="C36" s="31">
        <v>0</v>
      </c>
    </row>
    <row r="37" spans="1:3" ht="21" hidden="1" customHeight="1">
      <c r="A37" s="72"/>
      <c r="B37" s="75"/>
      <c r="C37" s="76"/>
    </row>
    <row r="38" spans="1:3" ht="21" customHeight="1" thickBot="1">
      <c r="A38" s="90" t="s">
        <v>122</v>
      </c>
      <c r="B38" s="92">
        <f>IFERROR(SUM(B19:B37),"")</f>
        <v>967969089</v>
      </c>
      <c r="C38" s="92">
        <f>IFERROR(SUM(C19:C37),"")</f>
        <v>184180478</v>
      </c>
    </row>
    <row r="39" spans="1:3" ht="21" customHeight="1" thickTop="1">
      <c r="A39" s="55" t="s">
        <v>47</v>
      </c>
      <c r="B39" s="93">
        <f>IFERROR(SUM(B17,B38),"")</f>
        <v>967969089</v>
      </c>
      <c r="C39" s="93">
        <f>IFERROR(SUM(C17,C38),"")</f>
        <v>184180478</v>
      </c>
    </row>
  </sheetData>
  <mergeCells count="6">
    <mergeCell ref="A29:C29"/>
    <mergeCell ref="A3:C3"/>
    <mergeCell ref="A5:C5"/>
    <mergeCell ref="A11:C11"/>
    <mergeCell ref="A18:C18"/>
    <mergeCell ref="A20:C20"/>
  </mergeCells>
  <phoneticPr fontId="4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0"/>
  <sheetViews>
    <sheetView topLeftCell="A22" workbookViewId="0">
      <selection activeCell="A33" sqref="A33"/>
    </sheetView>
  </sheetViews>
  <sheetFormatPr defaultRowHeight="13.5"/>
  <cols>
    <col min="1" max="1" width="35.625" customWidth="1"/>
    <col min="2" max="3" width="21.125" customWidth="1"/>
  </cols>
  <sheetData>
    <row r="1" spans="1:3" ht="21">
      <c r="A1" s="94" t="s">
        <v>138</v>
      </c>
      <c r="B1" s="78"/>
      <c r="C1" s="21" t="s">
        <v>37</v>
      </c>
    </row>
    <row r="2" spans="1:3" ht="30" customHeight="1" thickBot="1">
      <c r="A2" s="17" t="s">
        <v>105</v>
      </c>
      <c r="B2" s="17" t="s">
        <v>109</v>
      </c>
      <c r="C2" s="17" t="s">
        <v>120</v>
      </c>
    </row>
    <row r="3" spans="1:3" hidden="1">
      <c r="A3" s="210" t="s">
        <v>121</v>
      </c>
      <c r="B3" s="211"/>
      <c r="C3" s="212"/>
    </row>
    <row r="4" spans="1:3" hidden="1">
      <c r="A4" s="79"/>
      <c r="B4" s="80"/>
      <c r="C4" s="81"/>
    </row>
    <row r="5" spans="1:3" hidden="1">
      <c r="A5" s="220" t="s">
        <v>116</v>
      </c>
      <c r="B5" s="221"/>
      <c r="C5" s="222"/>
    </row>
    <row r="6" spans="1:3" hidden="1">
      <c r="A6" s="82"/>
      <c r="B6" s="83"/>
      <c r="C6" s="84"/>
    </row>
    <row r="7" spans="1:3" hidden="1">
      <c r="A7" s="85"/>
      <c r="B7" s="71"/>
      <c r="C7" s="71"/>
    </row>
    <row r="8" spans="1:3" hidden="1">
      <c r="A8" s="85"/>
      <c r="B8" s="71"/>
      <c r="C8" s="71"/>
    </row>
    <row r="9" spans="1:3" hidden="1">
      <c r="A9" s="85"/>
      <c r="B9" s="71"/>
      <c r="C9" s="71"/>
    </row>
    <row r="10" spans="1:3" hidden="1">
      <c r="A10" s="72"/>
      <c r="B10" s="86"/>
      <c r="C10" s="87"/>
    </row>
    <row r="11" spans="1:3" hidden="1">
      <c r="A11" s="210" t="s">
        <v>117</v>
      </c>
      <c r="B11" s="211"/>
      <c r="C11" s="212"/>
    </row>
    <row r="12" spans="1:3" hidden="1">
      <c r="A12" s="82"/>
      <c r="B12" s="83"/>
      <c r="C12" s="84"/>
    </row>
    <row r="13" spans="1:3" hidden="1">
      <c r="A13" s="85"/>
      <c r="B13" s="71"/>
      <c r="C13" s="71"/>
    </row>
    <row r="14" spans="1:3" hidden="1">
      <c r="A14" s="85"/>
      <c r="B14" s="71"/>
      <c r="C14" s="71"/>
    </row>
    <row r="15" spans="1:3" hidden="1">
      <c r="A15" s="85"/>
      <c r="B15" s="71"/>
      <c r="C15" s="71"/>
    </row>
    <row r="16" spans="1:3" hidden="1">
      <c r="A16" s="95"/>
      <c r="B16" s="73"/>
      <c r="C16" s="74"/>
    </row>
    <row r="17" spans="1:3" ht="14.25" hidden="1" thickBot="1">
      <c r="A17" s="90" t="s">
        <v>122</v>
      </c>
      <c r="B17" s="91">
        <f>IFERROR(SUM(B6:B16),"")</f>
        <v>0</v>
      </c>
      <c r="C17" s="91">
        <f>IFERROR(SUM(C6:C16),"")</f>
        <v>0</v>
      </c>
    </row>
    <row r="18" spans="1:3" ht="21" customHeight="1" thickTop="1">
      <c r="A18" s="223" t="s">
        <v>123</v>
      </c>
      <c r="B18" s="224"/>
      <c r="C18" s="225"/>
    </row>
    <row r="19" spans="1:3" ht="21" hidden="1" customHeight="1">
      <c r="A19" s="96"/>
      <c r="B19" s="97"/>
      <c r="C19" s="98"/>
    </row>
    <row r="20" spans="1:3" ht="21" customHeight="1">
      <c r="A20" s="220" t="s">
        <v>124</v>
      </c>
      <c r="B20" s="221"/>
      <c r="C20" s="222"/>
    </row>
    <row r="21" spans="1:3" ht="21" hidden="1" customHeight="1">
      <c r="A21" s="82"/>
      <c r="B21" s="83"/>
      <c r="C21" s="84"/>
    </row>
    <row r="22" spans="1:3" ht="21" customHeight="1">
      <c r="A22" s="85" t="s">
        <v>125</v>
      </c>
      <c r="B22" s="31">
        <v>52345700</v>
      </c>
      <c r="C22" s="31">
        <v>12311709</v>
      </c>
    </row>
    <row r="23" spans="1:3" ht="21" customHeight="1">
      <c r="A23" s="85" t="s">
        <v>126</v>
      </c>
      <c r="B23" s="31">
        <v>2276819</v>
      </c>
      <c r="C23" s="31">
        <v>482913</v>
      </c>
    </row>
    <row r="24" spans="1:3" ht="21" customHeight="1">
      <c r="A24" s="85" t="s">
        <v>127</v>
      </c>
      <c r="B24" s="31">
        <v>41288196</v>
      </c>
      <c r="C24" s="31">
        <v>4855492</v>
      </c>
    </row>
    <row r="25" spans="1:3" ht="21" customHeight="1">
      <c r="A25" s="85" t="s">
        <v>128</v>
      </c>
      <c r="B25" s="31">
        <v>1656284</v>
      </c>
      <c r="C25" s="31">
        <v>599575</v>
      </c>
    </row>
    <row r="26" spans="1:3" ht="21" customHeight="1">
      <c r="A26" s="85" t="s">
        <v>130</v>
      </c>
      <c r="B26" s="31">
        <v>8765593</v>
      </c>
      <c r="C26" s="31">
        <v>1033463</v>
      </c>
    </row>
    <row r="27" spans="1:3" ht="21" hidden="1" customHeight="1">
      <c r="A27" s="72"/>
      <c r="B27" s="86"/>
      <c r="C27" s="87"/>
    </row>
    <row r="28" spans="1:3" ht="21" customHeight="1">
      <c r="A28" s="210" t="s">
        <v>131</v>
      </c>
      <c r="B28" s="211"/>
      <c r="C28" s="212"/>
    </row>
    <row r="29" spans="1:3" ht="21" hidden="1" customHeight="1">
      <c r="A29" s="82"/>
      <c r="B29" s="83"/>
      <c r="C29" s="84"/>
    </row>
    <row r="30" spans="1:3" ht="21" customHeight="1">
      <c r="A30" s="85" t="s">
        <v>132</v>
      </c>
      <c r="B30" s="31">
        <v>1518070</v>
      </c>
      <c r="C30" s="31">
        <v>89718</v>
      </c>
    </row>
    <row r="31" spans="1:3" ht="21" customHeight="1">
      <c r="A31" s="85" t="s">
        <v>133</v>
      </c>
      <c r="B31" s="31">
        <v>58800</v>
      </c>
      <c r="C31" s="31">
        <v>4398</v>
      </c>
    </row>
    <row r="32" spans="1:3" ht="21" customHeight="1">
      <c r="A32" s="85" t="s">
        <v>134</v>
      </c>
      <c r="B32" s="31">
        <v>83180</v>
      </c>
      <c r="C32" s="31">
        <v>0</v>
      </c>
    </row>
    <row r="33" spans="1:3" ht="21" customHeight="1">
      <c r="A33" s="85" t="s">
        <v>139</v>
      </c>
      <c r="B33" s="31">
        <v>60550</v>
      </c>
      <c r="C33" s="31">
        <v>0</v>
      </c>
    </row>
    <row r="34" spans="1:3" ht="21" customHeight="1">
      <c r="A34" s="85" t="s">
        <v>135</v>
      </c>
      <c r="B34" s="31">
        <v>235685</v>
      </c>
      <c r="C34" s="31">
        <v>24841</v>
      </c>
    </row>
    <row r="35" spans="1:3" ht="21" customHeight="1">
      <c r="A35" s="85" t="s">
        <v>136</v>
      </c>
      <c r="B35" s="31">
        <v>812326</v>
      </c>
      <c r="C35" s="31">
        <v>0</v>
      </c>
    </row>
    <row r="36" spans="1:3" ht="21" customHeight="1">
      <c r="A36" s="85" t="s">
        <v>137</v>
      </c>
      <c r="B36" s="31">
        <v>3444021</v>
      </c>
      <c r="C36" s="31">
        <v>0</v>
      </c>
    </row>
    <row r="37" spans="1:3" ht="21" hidden="1" customHeight="1">
      <c r="A37" s="95"/>
      <c r="B37" s="75"/>
      <c r="C37" s="76"/>
    </row>
    <row r="38" spans="1:3" ht="21" customHeight="1" thickBot="1">
      <c r="A38" s="90" t="s">
        <v>122</v>
      </c>
      <c r="B38" s="92">
        <f>IFERROR(SUM(B21:B37),"")</f>
        <v>112545224</v>
      </c>
      <c r="C38" s="92">
        <f>IFERROR(SUM(C21:C37),"")</f>
        <v>19402109</v>
      </c>
    </row>
    <row r="39" spans="1:3" ht="21" customHeight="1" thickTop="1">
      <c r="A39" s="55" t="s">
        <v>47</v>
      </c>
      <c r="B39" s="93">
        <f>IFERROR(SUM(B17,B38),"")</f>
        <v>112545224</v>
      </c>
      <c r="C39" s="93">
        <f>IFERROR(SUM(C17,C38),"")</f>
        <v>19402109</v>
      </c>
    </row>
    <row r="40" spans="1:3" ht="17.25">
      <c r="A40" s="94"/>
      <c r="B40" s="94"/>
      <c r="C40" s="99"/>
    </row>
  </sheetData>
  <mergeCells count="6">
    <mergeCell ref="A28:C28"/>
    <mergeCell ref="A3:C3"/>
    <mergeCell ref="A5:C5"/>
    <mergeCell ref="A11:C11"/>
    <mergeCell ref="A18:C18"/>
    <mergeCell ref="A20:C20"/>
  </mergeCells>
  <phoneticPr fontId="4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opLeftCell="A16" workbookViewId="0">
      <selection activeCell="G11" sqref="G11"/>
    </sheetView>
  </sheetViews>
  <sheetFormatPr defaultRowHeight="13.5"/>
  <cols>
    <col min="1" max="1" width="20.625" customWidth="1"/>
    <col min="2" max="11" width="12.625" customWidth="1"/>
  </cols>
  <sheetData>
    <row r="1" spans="1:11">
      <c r="A1" s="100" t="s">
        <v>140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>
      <c r="A2" s="101" t="s">
        <v>141</v>
      </c>
      <c r="B2" s="102"/>
      <c r="C2" s="102"/>
      <c r="D2" s="102"/>
      <c r="E2" s="102"/>
      <c r="F2" s="102"/>
      <c r="G2" s="102"/>
      <c r="H2" s="102"/>
      <c r="I2" s="102"/>
      <c r="J2" s="102"/>
      <c r="K2" s="21" t="s">
        <v>37</v>
      </c>
    </row>
    <row r="3" spans="1:11" ht="15.75" customHeight="1">
      <c r="A3" s="228" t="s">
        <v>82</v>
      </c>
      <c r="B3" s="226" t="s">
        <v>142</v>
      </c>
      <c r="C3" s="103"/>
      <c r="D3" s="234" t="s">
        <v>143</v>
      </c>
      <c r="E3" s="228" t="s">
        <v>144</v>
      </c>
      <c r="F3" s="228" t="s">
        <v>145</v>
      </c>
      <c r="G3" s="228" t="s">
        <v>146</v>
      </c>
      <c r="H3" s="226" t="s">
        <v>147</v>
      </c>
      <c r="I3" s="104"/>
      <c r="J3" s="105"/>
      <c r="K3" s="228" t="s">
        <v>148</v>
      </c>
    </row>
    <row r="4" spans="1:11" ht="15.75" customHeight="1">
      <c r="A4" s="233"/>
      <c r="B4" s="229"/>
      <c r="C4" s="106" t="s">
        <v>149</v>
      </c>
      <c r="D4" s="235"/>
      <c r="E4" s="229"/>
      <c r="F4" s="229"/>
      <c r="G4" s="229"/>
      <c r="H4" s="227"/>
      <c r="I4" s="107" t="s">
        <v>150</v>
      </c>
      <c r="J4" s="107" t="s">
        <v>151</v>
      </c>
      <c r="K4" s="229"/>
    </row>
    <row r="5" spans="1:11" ht="27" customHeight="1">
      <c r="A5" s="230" t="s">
        <v>152</v>
      </c>
      <c r="B5" s="231"/>
      <c r="C5" s="231"/>
      <c r="D5" s="231"/>
      <c r="E5" s="231"/>
      <c r="F5" s="231"/>
      <c r="G5" s="231"/>
      <c r="H5" s="231"/>
      <c r="I5" s="231"/>
      <c r="J5" s="231"/>
      <c r="K5" s="232"/>
    </row>
    <row r="6" spans="1:11" ht="27" customHeight="1">
      <c r="A6" s="108" t="s">
        <v>153</v>
      </c>
      <c r="B6" s="109">
        <v>1852876877</v>
      </c>
      <c r="C6" s="110">
        <v>295141126</v>
      </c>
      <c r="D6" s="111">
        <v>958323345</v>
      </c>
      <c r="E6" s="112">
        <v>43900000</v>
      </c>
      <c r="F6" s="112">
        <v>235790282</v>
      </c>
      <c r="G6" s="112">
        <v>614863250</v>
      </c>
      <c r="H6" s="112">
        <v>0</v>
      </c>
      <c r="I6" s="112">
        <v>0</v>
      </c>
      <c r="J6" s="112">
        <v>0</v>
      </c>
      <c r="K6" s="112">
        <v>0</v>
      </c>
    </row>
    <row r="7" spans="1:11" ht="27" customHeight="1">
      <c r="A7" s="108" t="s">
        <v>154</v>
      </c>
      <c r="B7" s="109">
        <v>11210947</v>
      </c>
      <c r="C7" s="110">
        <v>4839768</v>
      </c>
      <c r="D7" s="111">
        <v>11210947</v>
      </c>
      <c r="E7" s="112">
        <v>0</v>
      </c>
      <c r="F7" s="112">
        <v>0</v>
      </c>
      <c r="G7" s="112">
        <v>0</v>
      </c>
      <c r="H7" s="112">
        <v>0</v>
      </c>
      <c r="I7" s="112">
        <v>0</v>
      </c>
      <c r="J7" s="112">
        <v>0</v>
      </c>
      <c r="K7" s="112">
        <v>0</v>
      </c>
    </row>
    <row r="8" spans="1:11" ht="27" customHeight="1">
      <c r="A8" s="108" t="s">
        <v>155</v>
      </c>
      <c r="B8" s="109">
        <v>0</v>
      </c>
      <c r="C8" s="110">
        <v>0</v>
      </c>
      <c r="D8" s="111">
        <v>0</v>
      </c>
      <c r="E8" s="112">
        <v>0</v>
      </c>
      <c r="F8" s="112">
        <v>0</v>
      </c>
      <c r="G8" s="112">
        <v>0</v>
      </c>
      <c r="H8" s="112">
        <v>0</v>
      </c>
      <c r="I8" s="112">
        <v>0</v>
      </c>
      <c r="J8" s="112">
        <v>0</v>
      </c>
      <c r="K8" s="112">
        <v>0</v>
      </c>
    </row>
    <row r="9" spans="1:11" ht="27" customHeight="1">
      <c r="A9" s="108" t="s">
        <v>156</v>
      </c>
      <c r="B9" s="109">
        <v>1143091666</v>
      </c>
      <c r="C9" s="110">
        <v>154825163</v>
      </c>
      <c r="D9" s="111">
        <v>353969954</v>
      </c>
      <c r="E9" s="112">
        <v>0</v>
      </c>
      <c r="F9" s="112">
        <v>238920362</v>
      </c>
      <c r="G9" s="112">
        <v>533671350</v>
      </c>
      <c r="H9" s="112">
        <v>0</v>
      </c>
      <c r="I9" s="112">
        <v>0</v>
      </c>
      <c r="J9" s="112">
        <v>0</v>
      </c>
      <c r="K9" s="112">
        <v>16530000</v>
      </c>
    </row>
    <row r="10" spans="1:11" ht="27" customHeight="1">
      <c r="A10" s="108" t="s">
        <v>157</v>
      </c>
      <c r="B10" s="109">
        <f>2502140194+1829453218</f>
        <v>4331593412</v>
      </c>
      <c r="C10" s="110">
        <f>311214136+154623094</f>
        <v>465837230</v>
      </c>
      <c r="D10" s="111">
        <v>290420570</v>
      </c>
      <c r="E10" s="112">
        <f>1917221424+535400000</f>
        <v>2452621424</v>
      </c>
      <c r="F10" s="112">
        <f>129412512+609600000</f>
        <v>739012512</v>
      </c>
      <c r="G10" s="112">
        <f>152275688+684453218</f>
        <v>836728906</v>
      </c>
      <c r="H10" s="112">
        <v>0</v>
      </c>
      <c r="I10" s="112">
        <v>0</v>
      </c>
      <c r="J10" s="112">
        <v>0</v>
      </c>
      <c r="K10" s="112">
        <v>12810000</v>
      </c>
    </row>
    <row r="11" spans="1:11" ht="27" customHeight="1">
      <c r="A11" s="108" t="s">
        <v>158</v>
      </c>
      <c r="B11" s="112">
        <v>1958828715</v>
      </c>
      <c r="C11" s="110">
        <v>212525191</v>
      </c>
      <c r="D11" s="111">
        <v>962319923</v>
      </c>
      <c r="E11" s="112">
        <v>490770352</v>
      </c>
      <c r="F11" s="112">
        <v>400139000</v>
      </c>
      <c r="G11" s="112">
        <v>105599440</v>
      </c>
      <c r="H11" s="112">
        <v>0</v>
      </c>
      <c r="I11" s="112">
        <v>0</v>
      </c>
      <c r="J11" s="112">
        <v>0</v>
      </c>
      <c r="K11" s="112">
        <v>0</v>
      </c>
    </row>
    <row r="12" spans="1:11" ht="27" customHeight="1">
      <c r="A12" s="230" t="s">
        <v>159</v>
      </c>
      <c r="B12" s="231"/>
      <c r="C12" s="231"/>
      <c r="D12" s="231"/>
      <c r="E12" s="231"/>
      <c r="F12" s="231"/>
      <c r="G12" s="231"/>
      <c r="H12" s="231"/>
      <c r="I12" s="231"/>
      <c r="J12" s="231"/>
      <c r="K12" s="232"/>
    </row>
    <row r="13" spans="1:11" ht="27" customHeight="1">
      <c r="A13" s="108" t="s">
        <v>160</v>
      </c>
      <c r="B13" s="112">
        <v>9853813927</v>
      </c>
      <c r="C13" s="110">
        <v>1470055554</v>
      </c>
      <c r="D13" s="111">
        <v>0</v>
      </c>
      <c r="E13" s="112">
        <v>0</v>
      </c>
      <c r="F13" s="112">
        <v>6246744475</v>
      </c>
      <c r="G13" s="112">
        <v>3607069452</v>
      </c>
      <c r="H13" s="112">
        <v>0</v>
      </c>
      <c r="I13" s="112">
        <v>0</v>
      </c>
      <c r="J13" s="112">
        <v>0</v>
      </c>
      <c r="K13" s="112">
        <v>0</v>
      </c>
    </row>
    <row r="14" spans="1:11" ht="27" customHeight="1">
      <c r="A14" s="108" t="s">
        <v>161</v>
      </c>
      <c r="B14" s="112">
        <v>938411119</v>
      </c>
      <c r="C14" s="110">
        <v>187223493</v>
      </c>
      <c r="D14" s="111">
        <v>938411119</v>
      </c>
      <c r="E14" s="112">
        <v>0</v>
      </c>
      <c r="F14" s="112">
        <v>0</v>
      </c>
      <c r="G14" s="112">
        <v>0</v>
      </c>
      <c r="H14" s="112">
        <v>0</v>
      </c>
      <c r="I14" s="112">
        <v>0</v>
      </c>
      <c r="J14" s="112">
        <v>0</v>
      </c>
      <c r="K14" s="112">
        <v>0</v>
      </c>
    </row>
    <row r="15" spans="1:11" ht="27" customHeight="1">
      <c r="A15" s="108" t="s">
        <v>162</v>
      </c>
      <c r="B15" s="112">
        <v>0</v>
      </c>
      <c r="C15" s="110">
        <v>0</v>
      </c>
      <c r="D15" s="111">
        <v>0</v>
      </c>
      <c r="E15" s="112">
        <v>0</v>
      </c>
      <c r="F15" s="111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</row>
    <row r="16" spans="1:11" ht="27" customHeight="1">
      <c r="A16" s="108" t="s">
        <v>163</v>
      </c>
      <c r="B16" s="112">
        <v>12279578</v>
      </c>
      <c r="C16" s="110">
        <v>12279578</v>
      </c>
      <c r="D16" s="111">
        <v>12279578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</row>
    <row r="17" spans="1:11" ht="27" customHeight="1">
      <c r="A17" s="113" t="s">
        <v>47</v>
      </c>
      <c r="B17" s="114">
        <f>IFERROR(SUM(B6:B11)+SUM(B13:B16),"")</f>
        <v>20102106241</v>
      </c>
      <c r="C17" s="115">
        <f>IFERROR(SUM(C6:C11)+SUM(C13:C16),"")</f>
        <v>2802727103</v>
      </c>
      <c r="D17" s="114">
        <f>IFERROR(SUM(D6:D11)+SUM(D13:D16),"")</f>
        <v>3526935436</v>
      </c>
      <c r="E17" s="114">
        <f t="shared" ref="E17:H17" si="0">IFERROR(SUM(E6:E11)+SUM(E13:E16),"")</f>
        <v>2987291776</v>
      </c>
      <c r="F17" s="114">
        <f t="shared" si="0"/>
        <v>7860606631</v>
      </c>
      <c r="G17" s="114">
        <f t="shared" si="0"/>
        <v>5697932398</v>
      </c>
      <c r="H17" s="114">
        <f t="shared" si="0"/>
        <v>0</v>
      </c>
      <c r="I17" s="116">
        <f>IFERROR(SUM(I6:I11)+SUM(I13:I16),"")</f>
        <v>0</v>
      </c>
      <c r="J17" s="116">
        <f>IFERROR(SUM(J6:J11)+SUM(J13:J16),"")</f>
        <v>0</v>
      </c>
      <c r="K17" s="116">
        <f>IFERROR(SUM(K6:K11)+SUM(K13:K16),"")</f>
        <v>29340000</v>
      </c>
    </row>
  </sheetData>
  <mergeCells count="10">
    <mergeCell ref="H3:H4"/>
    <mergeCell ref="K3:K4"/>
    <mergeCell ref="A5:K5"/>
    <mergeCell ref="A12:K12"/>
    <mergeCell ref="A3:A4"/>
    <mergeCell ref="B3:B4"/>
    <mergeCell ref="D3:D4"/>
    <mergeCell ref="E3:E4"/>
    <mergeCell ref="F3:F4"/>
    <mergeCell ref="G3:G4"/>
  </mergeCells>
  <phoneticPr fontId="4"/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workbookViewId="0">
      <selection activeCell="I16" sqref="I16"/>
    </sheetView>
  </sheetViews>
  <sheetFormatPr defaultRowHeight="13.5"/>
  <cols>
    <col min="1" max="1" width="20.625" customWidth="1"/>
    <col min="2" max="10" width="12.625" customWidth="1"/>
    <col min="11" max="11" width="0.875" customWidth="1"/>
  </cols>
  <sheetData>
    <row r="1" spans="1:11" ht="19.5" customHeight="1">
      <c r="A1" s="118" t="s">
        <v>164</v>
      </c>
      <c r="B1" s="119"/>
      <c r="C1" s="119"/>
      <c r="D1" s="119"/>
      <c r="E1" s="119"/>
      <c r="F1" s="119"/>
      <c r="G1" s="119"/>
      <c r="H1" s="119"/>
      <c r="I1" s="21" t="s">
        <v>37</v>
      </c>
      <c r="J1" s="119"/>
      <c r="K1" s="119"/>
    </row>
    <row r="2" spans="1:11" ht="27" customHeight="1">
      <c r="A2" s="226" t="s">
        <v>142</v>
      </c>
      <c r="B2" s="248" t="s">
        <v>165</v>
      </c>
      <c r="C2" s="228" t="s">
        <v>166</v>
      </c>
      <c r="D2" s="228" t="s">
        <v>167</v>
      </c>
      <c r="E2" s="228" t="s">
        <v>168</v>
      </c>
      <c r="F2" s="228" t="s">
        <v>169</v>
      </c>
      <c r="G2" s="228" t="s">
        <v>170</v>
      </c>
      <c r="H2" s="228" t="s">
        <v>171</v>
      </c>
      <c r="I2" s="228" t="s">
        <v>172</v>
      </c>
      <c r="J2" s="246"/>
      <c r="K2" s="117"/>
    </row>
    <row r="3" spans="1:11" ht="18" customHeight="1">
      <c r="A3" s="227"/>
      <c r="B3" s="249"/>
      <c r="C3" s="239"/>
      <c r="D3" s="239"/>
      <c r="E3" s="239"/>
      <c r="F3" s="239"/>
      <c r="G3" s="239"/>
      <c r="H3" s="239"/>
      <c r="I3" s="239"/>
      <c r="J3" s="247"/>
      <c r="K3" s="117"/>
    </row>
    <row r="4" spans="1:11" ht="30" customHeight="1">
      <c r="A4" s="120">
        <f>IFERROR(SUM(B4:H4),"")</f>
        <v>20102106241</v>
      </c>
      <c r="B4" s="121">
        <v>16901318260</v>
      </c>
      <c r="C4" s="122">
        <v>2563730635</v>
      </c>
      <c r="D4" s="122">
        <v>614186922</v>
      </c>
      <c r="E4" s="122">
        <v>0</v>
      </c>
      <c r="F4" s="122">
        <v>11659477</v>
      </c>
      <c r="G4" s="122">
        <v>0</v>
      </c>
      <c r="H4" s="122">
        <v>11210947</v>
      </c>
      <c r="I4" s="123">
        <v>0.68</v>
      </c>
      <c r="J4" s="124"/>
      <c r="K4" s="125"/>
    </row>
    <row r="5" spans="1:11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</row>
    <row r="6" spans="1:11">
      <c r="A6" s="117"/>
      <c r="B6" s="117"/>
      <c r="C6" s="117"/>
      <c r="D6" s="117"/>
      <c r="E6" s="117"/>
      <c r="F6" s="117"/>
      <c r="G6" s="117"/>
      <c r="H6" s="117"/>
      <c r="I6" s="117"/>
      <c r="J6" s="117"/>
      <c r="K6" s="117"/>
    </row>
    <row r="7" spans="1:11" ht="19.5" customHeight="1">
      <c r="A7" s="118" t="s">
        <v>173</v>
      </c>
      <c r="B7" s="119"/>
      <c r="C7" s="119"/>
      <c r="D7" s="119"/>
      <c r="E7" s="119"/>
      <c r="F7" s="119"/>
      <c r="G7" s="119"/>
      <c r="H7" s="119"/>
      <c r="I7" s="119"/>
      <c r="J7" s="21" t="s">
        <v>37</v>
      </c>
      <c r="K7" s="117"/>
    </row>
    <row r="8" spans="1:11">
      <c r="A8" s="226" t="s">
        <v>142</v>
      </c>
      <c r="B8" s="248" t="s">
        <v>174</v>
      </c>
      <c r="C8" s="228" t="s">
        <v>175</v>
      </c>
      <c r="D8" s="228" t="s">
        <v>176</v>
      </c>
      <c r="E8" s="228" t="s">
        <v>177</v>
      </c>
      <c r="F8" s="228" t="s">
        <v>178</v>
      </c>
      <c r="G8" s="228" t="s">
        <v>179</v>
      </c>
      <c r="H8" s="228" t="s">
        <v>180</v>
      </c>
      <c r="I8" s="228" t="s">
        <v>181</v>
      </c>
      <c r="J8" s="228" t="s">
        <v>182</v>
      </c>
      <c r="K8" s="117"/>
    </row>
    <row r="9" spans="1:11">
      <c r="A9" s="227"/>
      <c r="B9" s="249"/>
      <c r="C9" s="239"/>
      <c r="D9" s="239"/>
      <c r="E9" s="239"/>
      <c r="F9" s="239"/>
      <c r="G9" s="239"/>
      <c r="H9" s="239"/>
      <c r="I9" s="239"/>
      <c r="J9" s="239"/>
      <c r="K9" s="117"/>
    </row>
    <row r="10" spans="1:11" ht="30" customHeight="1">
      <c r="A10" s="120">
        <f>IFERROR(SUM(B10:J10),"")</f>
        <v>20102106241</v>
      </c>
      <c r="B10" s="121">
        <v>2802727103</v>
      </c>
      <c r="C10" s="122">
        <v>3034905361</v>
      </c>
      <c r="D10" s="122">
        <v>2877282748</v>
      </c>
      <c r="E10" s="122">
        <v>2469110934</v>
      </c>
      <c r="F10" s="122">
        <v>2156744462</v>
      </c>
      <c r="G10" s="122">
        <v>6279730102</v>
      </c>
      <c r="H10" s="122">
        <v>455650701</v>
      </c>
      <c r="I10" s="122">
        <v>25954830</v>
      </c>
      <c r="J10" s="122">
        <v>0</v>
      </c>
      <c r="K10" s="126"/>
    </row>
    <row r="11" spans="1:11">
      <c r="A11" s="117"/>
      <c r="B11" s="117"/>
      <c r="C11" s="117"/>
      <c r="D11" s="117"/>
      <c r="E11" s="117"/>
      <c r="F11" s="117"/>
      <c r="G11" s="117"/>
      <c r="H11" s="117"/>
      <c r="I11" s="117"/>
      <c r="J11" s="117"/>
      <c r="K11" s="117"/>
    </row>
    <row r="12" spans="1:11">
      <c r="A12" s="117"/>
      <c r="B12" s="117"/>
      <c r="C12" s="117"/>
      <c r="D12" s="117"/>
      <c r="E12" s="117"/>
      <c r="F12" s="117"/>
      <c r="G12" s="117"/>
      <c r="H12" s="117"/>
      <c r="I12" s="117"/>
      <c r="J12" s="117"/>
      <c r="K12" s="117"/>
    </row>
    <row r="13" spans="1:11" ht="19.5" customHeight="1">
      <c r="A13" s="118" t="s">
        <v>183</v>
      </c>
      <c r="B13" s="117"/>
      <c r="C13" s="117"/>
      <c r="D13" s="119"/>
      <c r="E13" s="119"/>
      <c r="F13" s="119"/>
      <c r="G13" s="127" t="s">
        <v>37</v>
      </c>
      <c r="H13" s="117"/>
      <c r="I13" s="117"/>
      <c r="J13" s="117"/>
      <c r="K13" s="117"/>
    </row>
    <row r="14" spans="1:11">
      <c r="A14" s="226" t="s">
        <v>184</v>
      </c>
      <c r="B14" s="240" t="s">
        <v>185</v>
      </c>
      <c r="C14" s="241"/>
      <c r="D14" s="241"/>
      <c r="E14" s="241"/>
      <c r="F14" s="241"/>
      <c r="G14" s="242"/>
      <c r="H14" s="117"/>
      <c r="I14" s="117"/>
      <c r="J14" s="117"/>
      <c r="K14" s="117"/>
    </row>
    <row r="15" spans="1:11">
      <c r="A15" s="227"/>
      <c r="B15" s="243"/>
      <c r="C15" s="244"/>
      <c r="D15" s="244"/>
      <c r="E15" s="244"/>
      <c r="F15" s="244"/>
      <c r="G15" s="245"/>
      <c r="H15" s="117"/>
      <c r="I15" s="117"/>
      <c r="J15" s="117"/>
      <c r="K15" s="117"/>
    </row>
    <row r="16" spans="1:11" ht="30" customHeight="1">
      <c r="A16" s="128" t="s">
        <v>186</v>
      </c>
      <c r="B16" s="236"/>
      <c r="C16" s="237"/>
      <c r="D16" s="237"/>
      <c r="E16" s="237"/>
      <c r="F16" s="237"/>
      <c r="G16" s="238"/>
      <c r="H16" s="117"/>
      <c r="I16" s="117"/>
      <c r="J16" s="117"/>
      <c r="K16" s="117"/>
    </row>
    <row r="17" spans="1:11">
      <c r="A17" s="117"/>
      <c r="B17" s="117"/>
      <c r="C17" s="117"/>
      <c r="D17" s="117"/>
      <c r="E17" s="117"/>
      <c r="F17" s="117"/>
      <c r="G17" s="117"/>
      <c r="H17" s="117"/>
      <c r="I17" s="117"/>
      <c r="J17" s="117"/>
      <c r="K17" s="117"/>
    </row>
  </sheetData>
  <mergeCells count="23">
    <mergeCell ref="J2:J3"/>
    <mergeCell ref="A8:A9"/>
    <mergeCell ref="B8:B9"/>
    <mergeCell ref="C8:C9"/>
    <mergeCell ref="D8:D9"/>
    <mergeCell ref="E8:E9"/>
    <mergeCell ref="F8:F9"/>
    <mergeCell ref="A2:A3"/>
    <mergeCell ref="B2:B3"/>
    <mergeCell ref="C2:C3"/>
    <mergeCell ref="D2:D3"/>
    <mergeCell ref="E2:E3"/>
    <mergeCell ref="F2:F3"/>
    <mergeCell ref="A14:A15"/>
    <mergeCell ref="B14:G15"/>
    <mergeCell ref="G2:G3"/>
    <mergeCell ref="H2:H3"/>
    <mergeCell ref="I2:I3"/>
    <mergeCell ref="B16:G16"/>
    <mergeCell ref="G8:G9"/>
    <mergeCell ref="H8:H9"/>
    <mergeCell ref="I8:I9"/>
    <mergeCell ref="J8:J9"/>
  </mergeCells>
  <phoneticPr fontId="4"/>
  <pageMargins left="0.70866141732283472" right="0.70866141732283472" top="0.74803149606299213" bottom="0.74803149606299213" header="0.31496062992125984" footer="0.31496062992125984"/>
  <pageSetup paperSize="9" scale="9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有形固定資産の明細</vt:lpstr>
      <vt:lpstr>有形固定資産の行政目的別明細</vt:lpstr>
      <vt:lpstr>投資及び出資金</vt:lpstr>
      <vt:lpstr>基金</vt:lpstr>
      <vt:lpstr>貸付金</vt:lpstr>
      <vt:lpstr>長期延滞債権</vt:lpstr>
      <vt:lpstr>未収金</vt:lpstr>
      <vt:lpstr>地方債(借入先別）</vt:lpstr>
      <vt:lpstr>地方債(利率別など）</vt:lpstr>
      <vt:lpstr>引当金</vt:lpstr>
      <vt:lpstr>補助金</vt:lpstr>
      <vt:lpstr>財源明細</vt:lpstr>
      <vt:lpstr>財源情報明細</vt:lpstr>
      <vt:lpstr>資金明細</vt:lpstr>
      <vt:lpstr>引当金!Print_Area</vt:lpstr>
      <vt:lpstr>基金!Print_Area</vt:lpstr>
      <vt:lpstr>財源情報明細!Print_Area</vt:lpstr>
      <vt:lpstr>財源明細!Print_Area</vt:lpstr>
      <vt:lpstr>資金明細!Print_Area</vt:lpstr>
      <vt:lpstr>貸付金!Print_Area</vt:lpstr>
      <vt:lpstr>'地方債(借入先別）'!Print_Area</vt:lpstr>
      <vt:lpstr>'地方債(利率別など）'!Print_Area</vt:lpstr>
      <vt:lpstr>長期延滞債権!Print_Area</vt:lpstr>
      <vt:lpstr>投資及び出資金!Print_Area</vt:lpstr>
      <vt:lpstr>補助金!Print_Area</vt:lpstr>
      <vt:lpstr>有形固定資産の行政目的別明細!Print_Area</vt:lpstr>
      <vt:lpstr>有形固定資産の明細!Print_Area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生駒市</dc:creator>
  <cp:lastModifiedBy>生駒市</cp:lastModifiedBy>
  <cp:lastPrinted>2018-02-26T06:18:08Z</cp:lastPrinted>
  <dcterms:created xsi:type="dcterms:W3CDTF">2018-02-26T04:28:22Z</dcterms:created>
  <dcterms:modified xsi:type="dcterms:W3CDTF">2018-02-27T01:37:47Z</dcterms:modified>
</cp:coreProperties>
</file>