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s005\財政課\共通\新地方公会計\H28地方公会計\財務4表\財務4表及び附属明細書【H29年度3月議会提出用】\HP掲載\財務書類（附属明細書含む）\"/>
    </mc:Choice>
  </mc:AlternateContent>
  <bookViews>
    <workbookView xWindow="765" yWindow="390" windowWidth="21765" windowHeight="9210" firstSheet="2" activeTab="3"/>
  </bookViews>
  <sheets>
    <sheet name="連結貸借対照表" sheetId="5" r:id="rId1"/>
    <sheet name="連結行政コスト計算書" sheetId="6" r:id="rId2"/>
    <sheet name="連結純資産変動計算書" sheetId="7" r:id="rId3"/>
    <sheet name="連結資金収支計算書" sheetId="8" r:id="rId4"/>
    <sheet name="注記" sheetId="11" r:id="rId5"/>
  </sheets>
  <externalReferences>
    <externalReference r:id="rId6"/>
  </externalReferences>
  <definedNames>
    <definedName name="CSV" localSheetId="4">#REF!</definedName>
    <definedName name="CSV">#REF!</definedName>
    <definedName name="CSVDATA" localSheetId="4">#REF!</definedName>
    <definedName name="CSVDATA">#REF!</definedName>
    <definedName name="_xlnm.Print_Area" localSheetId="1">連結行政コスト計算書!$B$1:$P$42</definedName>
    <definedName name="_xlnm.Print_Area" localSheetId="3">連結資金収支計算書!$B$1:$O$62</definedName>
    <definedName name="_xlnm.Print_Area" localSheetId="2">連結純資産変動計算書!$B$1:$S$27</definedName>
    <definedName name="_xlnm.Print_Area" localSheetId="0">連結貸借対照表!$C$1:$AB$64</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workbook>
</file>

<file path=xl/calcChain.xml><?xml version="1.0" encoding="utf-8"?>
<calcChain xmlns="http://schemas.openxmlformats.org/spreadsheetml/2006/main">
  <c r="AE61" i="5" l="1"/>
  <c r="AD55" i="5"/>
  <c r="AD51" i="5" s="1"/>
  <c r="AD46" i="5"/>
  <c r="AD40" i="5"/>
  <c r="AD36" i="5"/>
  <c r="AD25" i="5"/>
  <c r="AE13" i="5"/>
  <c r="AD9" i="5"/>
  <c r="AE7" i="5"/>
  <c r="Q59" i="8"/>
  <c r="Q48" i="8"/>
  <c r="Q45" i="8"/>
  <c r="Q37" i="8"/>
  <c r="Q31" i="8"/>
  <c r="Q43" i="8" s="1"/>
  <c r="Q25" i="8"/>
  <c r="Q20" i="8"/>
  <c r="Q15" i="8"/>
  <c r="Q10" i="8"/>
  <c r="U23" i="7"/>
  <c r="U22" i="7"/>
  <c r="U21" i="7"/>
  <c r="U20" i="7"/>
  <c r="U19" i="7"/>
  <c r="W14" i="7"/>
  <c r="V14" i="7"/>
  <c r="V24" i="7" s="1"/>
  <c r="U12" i="7"/>
  <c r="U11" i="7"/>
  <c r="X10" i="7"/>
  <c r="X13" i="7" s="1"/>
  <c r="X24" i="7" s="1"/>
  <c r="X25" i="7" s="1"/>
  <c r="U25" i="7" s="1"/>
  <c r="W10" i="7"/>
  <c r="W13" i="7" s="1"/>
  <c r="U9" i="7"/>
  <c r="U8" i="7"/>
  <c r="R37" i="6"/>
  <c r="R32" i="6"/>
  <c r="R28" i="6"/>
  <c r="R23" i="6"/>
  <c r="R19" i="6"/>
  <c r="R14" i="6"/>
  <c r="R9" i="6"/>
  <c r="Q51" i="8" l="1"/>
  <c r="W24" i="7"/>
  <c r="U24" i="7" s="1"/>
  <c r="AE22" i="5"/>
  <c r="AE62" i="5" s="1"/>
  <c r="AD8" i="5"/>
  <c r="AD39" i="5"/>
  <c r="Q9" i="8"/>
  <c r="Q29" i="8" s="1"/>
  <c r="Q52" i="8" s="1"/>
  <c r="Q55" i="8" s="1"/>
  <c r="Q60" i="8" s="1"/>
  <c r="U13" i="7"/>
  <c r="U10" i="7"/>
  <c r="R8" i="6"/>
  <c r="R7" i="6" s="1"/>
  <c r="R31" i="6" s="1"/>
  <c r="R40" i="6" s="1"/>
  <c r="AD7" i="5" l="1"/>
  <c r="AD62" i="5" s="1"/>
</calcChain>
</file>

<file path=xl/sharedStrings.xml><?xml version="1.0" encoding="utf-8"?>
<sst xmlns="http://schemas.openxmlformats.org/spreadsheetml/2006/main" count="503" uniqueCount="412">
  <si>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</si>
  <si>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</si>
  <si>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</si>
  <si>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</si>
  <si>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</si>
  <si>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</si>
  <si>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</si>
  <si>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</si>
  <si>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</si>
  <si>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</si>
  <si>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</si>
  <si>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</si>
  <si>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</si>
  <si>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</si>
  <si>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</si>
  <si>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</si>
  <si>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</si>
  <si>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</si>
  <si>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</si>
  <si>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</si>
  <si>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</si>
  <si>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</si>
  <si>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</si>
  <si>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</si>
  <si>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</si>
  <si>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</si>
  <si>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</si>
  <si>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</si>
  <si>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</si>
  <si>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</si>
  <si>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</si>
  <si>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</si>
  <si>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</si>
  <si>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</si>
  <si>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</si>
  <si>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</si>
  <si>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</si>
  <si>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</si>
  <si>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</si>
  <si>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</si>
  <si>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</si>
  <si>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</si>
  <si>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</si>
  <si>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</si>
  <si>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</si>
  <si>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</si>
  <si>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</si>
  <si>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</si>
  <si>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</si>
  <si>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</si>
  <si>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</si>
  <si>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</si>
  <si>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</si>
  <si>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</si>
  <si>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</si>
  <si>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</si>
  <si>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</si>
  <si>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</si>
  <si>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</si>
  <si>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</si>
  <si>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</si>
  <si>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</si>
  <si>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</si>
  <si>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</si>
  <si>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</si>
  <si>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</si>
  <si>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</si>
  <si>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</si>
  <si>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</si>
  <si>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</si>
  <si>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</si>
  <si>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</si>
  <si>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</si>
  <si>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</si>
  <si>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</si>
  <si>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</si>
  <si>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</si>
  <si>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</si>
  <si>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</si>
  <si>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</si>
  <si>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</si>
  <si>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</si>
  <si>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</si>
  <si>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</si>
  <si>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</si>
  <si>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</si>
  <si>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</si>
  <si>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</si>
  <si>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</si>
  <si>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</si>
  <si>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</si>
  <si>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</si>
  <si>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</si>
  <si>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</si>
  <si>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</si>
  <si>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</si>
  <si>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</si>
  <si>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</si>
  <si>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</si>
  <si>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</si>
  <si>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</si>
  <si>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</si>
  <si>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</si>
  <si>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</si>
  <si>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</si>
  <si>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</si>
  <si>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</si>
  <si>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</si>
  <si>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</si>
  <si>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</si>
  <si>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</si>
  <si>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</si>
  <si>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</si>
  <si>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</si>
  <si>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</si>
  <si>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</si>
  <si>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</si>
  <si>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</si>
  <si>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</si>
  <si>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</si>
  <si>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</si>
  <si>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</si>
  <si>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</si>
  <si>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</si>
  <si>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</si>
  <si>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</si>
  <si>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</si>
  <si>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</si>
  <si>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</si>
  <si>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</si>
  <si>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</si>
  <si>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</si>
  <si>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</si>
  <si>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</si>
  <si>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</si>
  <si>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</si>
  <si>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</si>
  <si>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</si>
  <si>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</si>
  <si>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</si>
  <si>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</si>
  <si>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</si>
  <si>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</si>
  <si>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</si>
  <si>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</si>
  <si>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</si>
  <si>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</si>
  <si>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</si>
  <si>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</si>
  <si>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</si>
  <si>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</si>
  <si>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</si>
  <si>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</si>
  <si>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</si>
  <si>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</si>
  <si>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</si>
  <si>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</si>
  <si>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</si>
  <si>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</si>
  <si>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</si>
  <si>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</si>
  <si>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</si>
  <si>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</si>
  <si>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</si>
  <si>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</si>
  <si>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</si>
  <si>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</si>
  <si>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</si>
  <si>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</si>
  <si>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</si>
  <si>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</si>
  <si>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</si>
  <si>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</si>
  <si>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</si>
  <si>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</si>
  <si>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</si>
  <si>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</si>
  <si>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</si>
  <si>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</si>
  <si>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</si>
  <si>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</si>
  <si>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</si>
  <si>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</si>
  <si>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</si>
  <si>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</si>
  <si>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</si>
  <si>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</si>
  <si>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</si>
  <si>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</si>
  <si>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</si>
  <si>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</si>
  <si>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</si>
  <si>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</si>
  <si>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</si>
  <si>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</si>
  <si>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</si>
  <si>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</si>
  <si>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</si>
  <si>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</si>
  <si>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</si>
  <si>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</si>
  <si>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</si>
  <si>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</si>
  <si>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</si>
  <si>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</si>
  <si>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</si>
  <si>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</si>
  <si>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</si>
  <si>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</si>
  <si>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</si>
  <si>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</si>
  <si>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</si>
  <si>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</si>
  <si>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</si>
  <si>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</si>
  <si>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</si>
  <si>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</si>
  <si>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</si>
  <si>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</si>
  <si>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</si>
  <si>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</si>
  <si>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</si>
  <si>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</si>
  <si>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</si>
  <si>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</si>
  <si>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</si>
  <si>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</si>
  <si>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</si>
  <si>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</si>
  <si>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</si>
  <si>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</si>
  <si>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</si>
  <si>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</si>
  <si>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</si>
  <si>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</si>
  <si>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</si>
  <si>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</si>
  <si>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</si>
  <si>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</si>
  <si>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</si>
  <si>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</si>
  <si>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</si>
  <si>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</si>
  <si>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</si>
  <si>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</si>
  <si>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</si>
  <si>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</si>
  <si>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</si>
  <si>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</si>
  <si>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</si>
  <si>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</si>
  <si>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</si>
  <si>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</si>
  <si>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</si>
  <si>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</si>
  <si>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</si>
  <si>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</si>
  <si>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</si>
  <si>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</si>
  <si>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</si>
  <si>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</si>
  <si>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</si>
  <si>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</si>
  <si>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</si>
  <si>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</si>
  <si>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</si>
  <si>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</si>
  <si>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</si>
  <si>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</si>
  <si>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</si>
  <si>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</si>
  <si>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</si>
  <si>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</si>
  <si>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</si>
  <si>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</si>
  <si>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</si>
  <si>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</si>
  <si>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</si>
  <si>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</si>
  <si>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</si>
  <si>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</si>
  <si>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</si>
  <si>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</si>
  <si>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</si>
  <si>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</si>
  <si>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</si>
  <si>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</si>
  <si>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</si>
  <si>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</si>
  <si>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</si>
  <si>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</si>
  <si>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</si>
  <si>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</si>
  <si>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</si>
  <si>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</si>
  <si>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</si>
  <si>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</si>
  <si>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</si>
  <si>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</si>
  <si>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</si>
  <si>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</si>
  <si>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</si>
  <si>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</si>
  <si>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</si>
  <si>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</si>
  <si>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</si>
  <si>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</si>
  <si>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</si>
  <si>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</si>
  <si>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</si>
  <si>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</si>
  <si>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</si>
  <si>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</si>
  <si>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</si>
  <si>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</si>
  <si>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</si>
  <si>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</si>
  <si>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</si>
  <si>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</si>
  <si>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</si>
  <si>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</si>
  <si>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合計</t>
  </si>
  <si>
    <t>固定資産
等形成分</t>
  </si>
  <si>
    <t>余剰分
（不足分）</t>
  </si>
  <si>
    <t>固定資産等の変動（内部変動）</t>
  </si>
  <si>
    <t>3132000</t>
  </si>
  <si>
    <t>3133000</t>
  </si>
  <si>
    <t>【業務活動収支】</t>
  </si>
  <si>
    <t>【投資活動収支】</t>
  </si>
  <si>
    <t>【財務活動収支】</t>
  </si>
  <si>
    <t>１．重要な会計方針</t>
  </si>
  <si>
    <t>２．重要な会計方針の変更等</t>
  </si>
  <si>
    <t>３．重要な後発事象</t>
  </si>
  <si>
    <t>４．偶発債務</t>
  </si>
  <si>
    <t>５．追加情報</t>
  </si>
  <si>
    <t>（単位：千円）</t>
  </si>
  <si>
    <t>-</t>
    <phoneticPr fontId="2"/>
  </si>
  <si>
    <t>自　平成２８年４月１日　</t>
    <phoneticPr fontId="11"/>
  </si>
  <si>
    <t>至　平成２９年３月３１日</t>
    <phoneticPr fontId="11"/>
  </si>
  <si>
    <t>-</t>
    <phoneticPr fontId="11"/>
  </si>
  <si>
    <t>-</t>
    <phoneticPr fontId="11"/>
  </si>
  <si>
    <t>地方債等償還支出</t>
    <phoneticPr fontId="11"/>
  </si>
  <si>
    <t>地方債等発行収入</t>
    <phoneticPr fontId="11"/>
  </si>
  <si>
    <t>（平成２９年３月３１日現在）</t>
  </si>
  <si>
    <t>地方債等</t>
    <phoneticPr fontId="2"/>
  </si>
  <si>
    <t>1年内償還予定地方債等</t>
    <phoneticPr fontId="2"/>
  </si>
  <si>
    <t>(1)　有形固定資産及び無形固定資産の評価基準及び評価方法</t>
    <rPh sb="10" eb="11">
      <t>オヨ</t>
    </rPh>
    <rPh sb="12" eb="14">
      <t>ムケイ</t>
    </rPh>
    <rPh sb="14" eb="18">
      <t>コテイシサン</t>
    </rPh>
    <phoneticPr fontId="11"/>
  </si>
  <si>
    <t>(2)　有価証券及び出資金の評価基準及び評価方法</t>
    <rPh sb="8" eb="9">
      <t>オヨ</t>
    </rPh>
    <rPh sb="10" eb="13">
      <t>シュッシキン</t>
    </rPh>
    <phoneticPr fontId="11"/>
  </si>
  <si>
    <t>　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t>
    <phoneticPr fontId="11"/>
  </si>
  <si>
    <t>(3)　棚卸資産の評価基準及び評価方法</t>
    <rPh sb="4" eb="8">
      <t>タナオロシシサン</t>
    </rPh>
    <phoneticPr fontId="11"/>
  </si>
  <si>
    <t>　　個別法による低価法</t>
    <rPh sb="2" eb="4">
      <t>コベツ</t>
    </rPh>
    <phoneticPr fontId="11"/>
  </si>
  <si>
    <t>(4)　有形固定資産等の減価償却の方法</t>
    <phoneticPr fontId="11"/>
  </si>
  <si>
    <t>　① 有形固定資産（リース資産を除きます。）･････････定額法
　　　なお、主な耐用年数は以下のとおりです。
　　　建物 ６年～５０年
　　　工作物 ７年～６０年
　　　物品 ２年～１５年
　② 無形固定資産（リース資産を除きます。）･････････定額法
　　（ソフトウェアについては、当市における見込利用期間（５年）に基づく定額法）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phoneticPr fontId="11"/>
  </si>
  <si>
    <t>(5)　引当金の計上基準及び算定方法</t>
    <phoneticPr fontId="11"/>
  </si>
  <si>
    <t>　① 投資損失引当金</t>
    <phoneticPr fontId="11"/>
  </si>
  <si>
    <t>　市場価格のない投資及び出資金のうち、連結対象団体（会計）に対するものについて、実質価額が著しく低下した場合における実質価額と取得価額との差額を計上しています。</t>
    <phoneticPr fontId="11"/>
  </si>
  <si>
    <t>　② 徴収不能引当金</t>
    <phoneticPr fontId="11"/>
  </si>
  <si>
    <t>　③ 退職手当引当金</t>
    <phoneticPr fontId="11"/>
  </si>
  <si>
    <t>　　　期末自己都合要支給額を計上しています。</t>
    <phoneticPr fontId="11"/>
  </si>
  <si>
    <t>　④ 損失補償等引当金</t>
    <phoneticPr fontId="11"/>
  </si>
  <si>
    <t>　履行すべき額が確定していない損失補償債務等のうち、地方公共団体の財政の健全化に関する法律に規定する将来負担比率の算定に含めた将来負担額を計上しています。</t>
    <phoneticPr fontId="11"/>
  </si>
  <si>
    <t>　⑤ 賞与等引当金</t>
    <phoneticPr fontId="11"/>
  </si>
  <si>
    <t>　翌年度６月支給予定の期末手当及び勤勉手当並びにそれらに係る法定福利費相当額の見込額について、それぞれ本会計年度の期間に対応する部分を計上しています。</t>
    <phoneticPr fontId="11"/>
  </si>
  <si>
    <t>(6)　リース取引の処理方法</t>
    <phoneticPr fontId="11"/>
  </si>
  <si>
    <t>　① ファイナンス・リース取引
　　　通常の売買取引に係る方法に準じた会計処理を行っています。
　② オペレーティング・リース取引
　　　通常の賃貸借取引に係る方法に準じた会計処理を行っています。</t>
    <phoneticPr fontId="11"/>
  </si>
  <si>
    <t>(7)　全体資金収支計算書における資金の範囲</t>
    <rPh sb="4" eb="6">
      <t>ゼンタイ</t>
    </rPh>
    <phoneticPr fontId="11"/>
  </si>
  <si>
    <t>　現金（手許現金及び要求払預金）及び現金同等物（容易に換金可能であり、かつ、価値変動が僅少なもので、６ヶ月以内に満期日が到来する流動性の高い投資をいいます。ただし、一般会計等においては、当市資金管理方針において、歳計現金等の保管方法として規定した預金等をいいます。）
　なお、現金及び現金同等物には、出納整理期間における取引により発生する資金の受払いを含んでいます。</t>
    <rPh sb="24" eb="26">
      <t>ヨウイ</t>
    </rPh>
    <rPh sb="27" eb="29">
      <t>カンキン</t>
    </rPh>
    <rPh sb="29" eb="31">
      <t>カノウ</t>
    </rPh>
    <rPh sb="38" eb="42">
      <t>カチヘンドウ</t>
    </rPh>
    <rPh sb="43" eb="45">
      <t>キンショウ</t>
    </rPh>
    <rPh sb="52" eb="53">
      <t>ゲツ</t>
    </rPh>
    <rPh sb="53" eb="55">
      <t>イナイ</t>
    </rPh>
    <rPh sb="56" eb="58">
      <t>マンキ</t>
    </rPh>
    <rPh sb="58" eb="59">
      <t>ヒ</t>
    </rPh>
    <rPh sb="60" eb="62">
      <t>トウライ</t>
    </rPh>
    <rPh sb="64" eb="67">
      <t>リュウドウセイ</t>
    </rPh>
    <rPh sb="68" eb="69">
      <t>タカ</t>
    </rPh>
    <rPh sb="70" eb="72">
      <t>トウシ</t>
    </rPh>
    <rPh sb="82" eb="86">
      <t>イッパンカイケイ</t>
    </rPh>
    <rPh sb="86" eb="87">
      <t>トウ</t>
    </rPh>
    <rPh sb="93" eb="94">
      <t>トウ</t>
    </rPh>
    <phoneticPr fontId="11"/>
  </si>
  <si>
    <t>(8)　採用した消費税等の会計処理</t>
    <rPh sb="4" eb="6">
      <t>サイヨウ</t>
    </rPh>
    <phoneticPr fontId="11"/>
  </si>
  <si>
    <t>消費税等の会計処理は、税込方式によっています。</t>
    <rPh sb="0" eb="4">
      <t>ショウヒゼイトウ</t>
    </rPh>
    <rPh sb="5" eb="9">
      <t>カイケイショリ</t>
    </rPh>
    <rPh sb="11" eb="15">
      <t>ゼイコミホウシキ</t>
    </rPh>
    <phoneticPr fontId="11"/>
  </si>
  <si>
    <t>(1)　会計方針の変更</t>
    <rPh sb="4" eb="8">
      <t>カイケイホウシン</t>
    </rPh>
    <rPh sb="9" eb="11">
      <t>ヘンコウ</t>
    </rPh>
    <phoneticPr fontId="11"/>
  </si>
  <si>
    <t>　　重要な会計方針の変更はありません。</t>
    <rPh sb="2" eb="4">
      <t>ジュウヨウ</t>
    </rPh>
    <rPh sb="5" eb="9">
      <t>カイケイホウシン</t>
    </rPh>
    <rPh sb="10" eb="12">
      <t>ヘンコウ</t>
    </rPh>
    <phoneticPr fontId="11"/>
  </si>
  <si>
    <t>(2)　表示方法の変更</t>
    <phoneticPr fontId="11"/>
  </si>
  <si>
    <t>　　重要な表示方法の変更はありません。</t>
    <rPh sb="2" eb="4">
      <t>ジュウヨウ</t>
    </rPh>
    <rPh sb="5" eb="9">
      <t>ヒョウジホウホウ</t>
    </rPh>
    <rPh sb="10" eb="12">
      <t>ヘンコウ</t>
    </rPh>
    <phoneticPr fontId="11"/>
  </si>
  <si>
    <t>(3)　資金収支計算書における資金の範囲を変更</t>
    <phoneticPr fontId="11"/>
  </si>
  <si>
    <t>　　重要な資金の範囲の変更はありません。</t>
    <rPh sb="2" eb="4">
      <t>ジュウヨウ</t>
    </rPh>
    <rPh sb="5" eb="7">
      <t>シキン</t>
    </rPh>
    <rPh sb="8" eb="10">
      <t>ハンイ</t>
    </rPh>
    <rPh sb="11" eb="13">
      <t>ヘンコウ</t>
    </rPh>
    <phoneticPr fontId="11"/>
  </si>
  <si>
    <t>(1)　主要な業務の改廃</t>
    <phoneticPr fontId="11"/>
  </si>
  <si>
    <t>　　主要な業務の改廃はありません。</t>
    <rPh sb="2" eb="4">
      <t>シュヨウ</t>
    </rPh>
    <rPh sb="5" eb="7">
      <t>ギョウム</t>
    </rPh>
    <rPh sb="8" eb="10">
      <t>カイハイ</t>
    </rPh>
    <phoneticPr fontId="11"/>
  </si>
  <si>
    <t>(2)　組織・機構の大幅な変更</t>
    <phoneticPr fontId="11"/>
  </si>
  <si>
    <t>　　組織・機構の大幅な変更はありません。</t>
    <rPh sb="2" eb="4">
      <t>ソシキ</t>
    </rPh>
    <rPh sb="5" eb="7">
      <t>キコウ</t>
    </rPh>
    <rPh sb="8" eb="10">
      <t>オオハバ</t>
    </rPh>
    <rPh sb="11" eb="13">
      <t>ヘンコウ</t>
    </rPh>
    <phoneticPr fontId="11"/>
  </si>
  <si>
    <t>(3)　地方財政制度の大幅な改正</t>
    <phoneticPr fontId="11"/>
  </si>
  <si>
    <t>　　地方財政制度の大幅な改正はありません。</t>
    <rPh sb="2" eb="4">
      <t>チホウ</t>
    </rPh>
    <rPh sb="4" eb="6">
      <t>ザイセイ</t>
    </rPh>
    <rPh sb="6" eb="8">
      <t>セイド</t>
    </rPh>
    <rPh sb="9" eb="11">
      <t>オオハバ</t>
    </rPh>
    <rPh sb="12" eb="14">
      <t>カイセイ</t>
    </rPh>
    <phoneticPr fontId="11"/>
  </si>
  <si>
    <t>(4)　重大な災害等の発生</t>
    <phoneticPr fontId="11"/>
  </si>
  <si>
    <t>　　重要な災害等の発生はありません。</t>
    <rPh sb="2" eb="4">
      <t>ジュウヨウ</t>
    </rPh>
    <rPh sb="5" eb="7">
      <t>サイガイ</t>
    </rPh>
    <rPh sb="7" eb="8">
      <t>トウ</t>
    </rPh>
    <rPh sb="9" eb="11">
      <t>ハッセイ</t>
    </rPh>
    <phoneticPr fontId="11"/>
  </si>
  <si>
    <t>(5)　その他重要な後発事象</t>
    <phoneticPr fontId="11"/>
  </si>
  <si>
    <t>　　その他重要な後発事象はありません。</t>
    <rPh sb="4" eb="5">
      <t>タ</t>
    </rPh>
    <rPh sb="5" eb="7">
      <t>ジュウヨウ</t>
    </rPh>
    <rPh sb="8" eb="10">
      <t>コウハツ</t>
    </rPh>
    <rPh sb="10" eb="12">
      <t>ジショウ</t>
    </rPh>
    <phoneticPr fontId="11"/>
  </si>
  <si>
    <t>(1)　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11"/>
  </si>
  <si>
    <t>中小企業融資保証債務残高　30,497千円（但し、当市の損失補償割合は20％）</t>
    <rPh sb="6" eb="10">
      <t>ホショウサイム</t>
    </rPh>
    <rPh sb="10" eb="12">
      <t>ザンダカ</t>
    </rPh>
    <rPh sb="19" eb="21">
      <t>センエン</t>
    </rPh>
    <rPh sb="22" eb="23">
      <t>タダ</t>
    </rPh>
    <rPh sb="25" eb="27">
      <t>トウシ</t>
    </rPh>
    <rPh sb="28" eb="30">
      <t>ソンシツ</t>
    </rPh>
    <rPh sb="30" eb="32">
      <t>ホショウ</t>
    </rPh>
    <rPh sb="32" eb="34">
      <t>ワリアイ</t>
    </rPh>
    <phoneticPr fontId="11"/>
  </si>
  <si>
    <t>(2)　係争中の訴訟等</t>
    <phoneticPr fontId="11"/>
  </si>
  <si>
    <t>重要な係争中の訴訟はありません。</t>
    <rPh sb="0" eb="2">
      <t>ジュウヨウ</t>
    </rPh>
    <rPh sb="3" eb="5">
      <t>ケイソウ</t>
    </rPh>
    <rPh sb="5" eb="6">
      <t>チュウ</t>
    </rPh>
    <rPh sb="7" eb="9">
      <t>ソショウ</t>
    </rPh>
    <phoneticPr fontId="11"/>
  </si>
  <si>
    <t>(3)　その他主要な偶発債務</t>
    <phoneticPr fontId="11"/>
  </si>
  <si>
    <t>その他主要な偶発債務はありません。</t>
    <rPh sb="2" eb="3">
      <t>タ</t>
    </rPh>
    <rPh sb="3" eb="5">
      <t>シュヨウ</t>
    </rPh>
    <rPh sb="6" eb="10">
      <t>グウハツサイム</t>
    </rPh>
    <phoneticPr fontId="11"/>
  </si>
  <si>
    <t>(1)　対象団体（会計）の一覧、連結の方法及び連結対象と判断した理由</t>
    <phoneticPr fontId="11"/>
  </si>
  <si>
    <t>(2)　出納整理期間</t>
    <rPh sb="4" eb="6">
      <t>スイトウ</t>
    </rPh>
    <rPh sb="6" eb="8">
      <t>セイリ</t>
    </rPh>
    <rPh sb="8" eb="10">
      <t>キカン</t>
    </rPh>
    <phoneticPr fontId="11"/>
  </si>
  <si>
    <t>　地方自治法第235条の5に基づき、出納整理期間を設けられている会計においては、出納整理期間における現金の受払い等を終了した後の計数をもって会計年度末の計数としています。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phoneticPr fontId="11"/>
  </si>
  <si>
    <t>(3)　表示単位未満の取扱い</t>
    <phoneticPr fontId="11"/>
  </si>
  <si>
    <t>千円未満を四捨五入して表示しているため、合計金額が一致しない場合があります。</t>
    <rPh sb="0" eb="1">
      <t>セン</t>
    </rPh>
    <phoneticPr fontId="11"/>
  </si>
  <si>
    <t>(4)　売却可能資産の範囲及び内訳は、次のとおりです。</t>
    <phoneticPr fontId="11"/>
  </si>
  <si>
    <t>　　ア 範囲
　　　　売却予定とされている公共資産
　　イ 内訳
　　　　事業用資産　
　　　　土地　221,324 千円（ 221,324千円）</t>
    <rPh sb="11" eb="13">
      <t>バイキャク</t>
    </rPh>
    <rPh sb="13" eb="15">
      <t>ヨテイ</t>
    </rPh>
    <rPh sb="21" eb="23">
      <t>コウキョウ</t>
    </rPh>
    <rPh sb="23" eb="25">
      <t>シサン</t>
    </rPh>
    <rPh sb="37" eb="42">
      <t>ジギョウヨウシサン</t>
    </rPh>
    <rPh sb="48" eb="50">
      <t>トチ</t>
    </rPh>
    <rPh sb="59" eb="60">
      <t>セン</t>
    </rPh>
    <rPh sb="70" eb="71">
      <t>セン</t>
    </rPh>
    <phoneticPr fontId="11"/>
  </si>
  <si>
    <t>　平成29年3月31日時点における売却可能価額を記載しています。
　売却可能価額は、地方公共団体の財政の健全化に関する法律における評価方法によっています。
　上記の括弧内の金額は貸借対照表における簿価を記載しています。</t>
    <rPh sb="82" eb="84">
      <t>カッコ</t>
    </rPh>
    <rPh sb="84" eb="85">
      <t>ナイ</t>
    </rPh>
    <rPh sb="86" eb="88">
      <t>キンガク</t>
    </rPh>
    <phoneticPr fontId="11"/>
  </si>
  <si>
    <t>　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なお、一部の連結対象団体（地方三公社、一般財団法人）においては、原則、取得原価としています。</t>
    <rPh sb="449" eb="451">
      <t>イチブ</t>
    </rPh>
    <rPh sb="452" eb="458">
      <t>レンケツタイショウダンタイ</t>
    </rPh>
    <rPh sb="459" eb="461">
      <t>チホウ</t>
    </rPh>
    <rPh sb="461" eb="464">
      <t>サンコウシャ</t>
    </rPh>
    <rPh sb="465" eb="471">
      <t>イッパンザイダンホウジン</t>
    </rPh>
    <rPh sb="478" eb="480">
      <t>ゲンソク</t>
    </rPh>
    <rPh sb="481" eb="485">
      <t>シュトクゲンカ</t>
    </rPh>
    <phoneticPr fontId="11"/>
  </si>
  <si>
    <t>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長期貸付金については、個別に改修可能性を検討し、徴収不能見込額を計上しています。
　ただし、一部の連結対象団体においては、法人税法に規定する法定繰入率に基づく繰入限度額によっています。</t>
    <rPh sb="168" eb="170">
      <t>イチブ</t>
    </rPh>
    <rPh sb="171" eb="173">
      <t>レンケツ</t>
    </rPh>
    <rPh sb="173" eb="177">
      <t>タイショウダンタイ</t>
    </rPh>
    <rPh sb="183" eb="187">
      <t>ホウジンゼイホウ</t>
    </rPh>
    <rPh sb="188" eb="190">
      <t>キテイ</t>
    </rPh>
    <rPh sb="192" eb="194">
      <t>ホウテイ</t>
    </rPh>
    <rPh sb="194" eb="196">
      <t>クリイレ</t>
    </rPh>
    <rPh sb="196" eb="197">
      <t>リツ</t>
    </rPh>
    <rPh sb="198" eb="199">
      <t>モト</t>
    </rPh>
    <rPh sb="201" eb="203">
      <t>クリイレ</t>
    </rPh>
    <rPh sb="203" eb="206">
      <t>ゲンドガク</t>
    </rPh>
    <phoneticPr fontId="11"/>
  </si>
  <si>
    <t>生駒市土地開発公社</t>
    <rPh sb="0" eb="3">
      <t>イコマシ</t>
    </rPh>
    <rPh sb="3" eb="9">
      <t>トチカイハツコウシャ</t>
    </rPh>
    <phoneticPr fontId="11"/>
  </si>
  <si>
    <t>一般財団法人生駒メディカルセンター</t>
    <rPh sb="0" eb="6">
      <t>イッパンザイダンホウジン</t>
    </rPh>
    <rPh sb="6" eb="8">
      <t>イコマ</t>
    </rPh>
    <phoneticPr fontId="11"/>
  </si>
  <si>
    <t>奈良県市町村総合事務組合</t>
    <phoneticPr fontId="11"/>
  </si>
  <si>
    <t>奈良県後期高齢者医療広域連合</t>
  </si>
  <si>
    <t>　① 連結財務書類の対象範囲は次のとおりです。</t>
    <rPh sb="3" eb="5">
      <t>レンケツ</t>
    </rPh>
    <rPh sb="5" eb="7">
      <t>ザイム</t>
    </rPh>
    <phoneticPr fontId="11"/>
  </si>
  <si>
    <t>　②　対象団体は、すべて全部連結の対象としています。</t>
    <rPh sb="3" eb="5">
      <t>タイショウ</t>
    </rPh>
    <rPh sb="5" eb="7">
      <t>ダンタイ</t>
    </rPh>
    <phoneticPr fontId="11"/>
  </si>
  <si>
    <t>１　連結貸借対照表</t>
    <phoneticPr fontId="2"/>
  </si>
  <si>
    <t>２　連結行政コスト計算書</t>
    <phoneticPr fontId="11"/>
  </si>
  <si>
    <t>３　連結純資産変動計算書</t>
    <phoneticPr fontId="11"/>
  </si>
  <si>
    <t>４　連結資金収支計算書</t>
    <phoneticPr fontId="11"/>
  </si>
  <si>
    <t>５　注記</t>
    <rPh sb="2" eb="4">
      <t>チュウキ</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</si>
</sst>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9"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10">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9" xfId="8" applyNumberFormat="1" applyFont="1" applyFill="1" applyBorder="1" applyAlignment="1">
      <alignment horizontal="center"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Fill="1" applyAlignment="1">
      <alignment horizontal="left" vertical="top" wrapText="1" indent="2"/>
    </xf>
    <xf numFmtId="0" fontId="17" fillId="0" borderId="0" xfId="0" applyFont="1" applyFill="1" applyAlignment="1">
      <alignment horizontal="left" vertical="top" wrapText="1" indent="4"/>
    </xf>
    <xf numFmtId="0" fontId="18" fillId="0" borderId="0" xfId="0" applyFont="1" applyFill="1" applyAlignment="1">
      <alignment horizontal="left"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4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39"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6" fontId="1" fillId="0" borderId="43"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N72"/>
  <sheetViews>
    <sheetView showGridLines="0" topLeftCell="C1" zoomScale="85" zoomScaleNormal="85" zoomScaleSheetLayoutView="85" workbookViewId="0">
      <selection activeCell="AC19" sqref="AC19"/>
    </sheetView>
  </sheetViews>
  <sheetFormatPr defaultColWidth="9"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2.25" style="9" customWidth="1"/>
    <col min="18" max="19" width="2.125" style="9" customWidth="1"/>
    <col min="20" max="24" width="3.875" style="9" customWidth="1"/>
    <col min="25" max="25" width="3.125" style="9" customWidth="1"/>
    <col min="26" max="26" width="24.125" style="9" bestFit="1" customWidth="1"/>
    <col min="27" max="27" width="2.25" style="9" customWidth="1"/>
    <col min="28" max="28" width="0.625" style="9" customWidth="1"/>
    <col min="29" max="29" width="9" style="9"/>
    <col min="30" max="31" width="0" style="9" hidden="1" customWidth="1"/>
    <col min="32" max="16384" width="9" style="9"/>
  </cols>
  <sheetData>
    <row r="1" spans="1:40"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40" ht="23.25" customHeight="1" x14ac:dyDescent="0.25">
      <c r="C2" s="8"/>
      <c r="D2" s="231" t="s">
        <v>407</v>
      </c>
      <c r="E2" s="231"/>
      <c r="F2" s="231"/>
      <c r="G2" s="231"/>
      <c r="H2" s="231"/>
      <c r="I2" s="231"/>
      <c r="J2" s="231"/>
      <c r="K2" s="231"/>
      <c r="L2" s="231"/>
      <c r="M2" s="231"/>
      <c r="N2" s="231"/>
      <c r="O2" s="231"/>
      <c r="P2" s="231"/>
      <c r="Q2" s="231"/>
      <c r="R2" s="231"/>
      <c r="S2" s="231"/>
      <c r="T2" s="231"/>
      <c r="U2" s="231"/>
      <c r="V2" s="231"/>
      <c r="W2" s="231"/>
      <c r="X2" s="231"/>
      <c r="Y2" s="231"/>
      <c r="Z2" s="231"/>
      <c r="AA2" s="231"/>
    </row>
    <row r="3" spans="1:40" ht="21" customHeight="1" x14ac:dyDescent="0.15">
      <c r="D3" s="232" t="s">
        <v>343</v>
      </c>
      <c r="E3" s="232"/>
      <c r="F3" s="232"/>
      <c r="G3" s="232"/>
      <c r="H3" s="232"/>
      <c r="I3" s="232"/>
      <c r="J3" s="232"/>
      <c r="K3" s="232"/>
      <c r="L3" s="232"/>
      <c r="M3" s="232"/>
      <c r="N3" s="232"/>
      <c r="O3" s="232"/>
      <c r="P3" s="232"/>
      <c r="Q3" s="232"/>
      <c r="R3" s="232"/>
      <c r="S3" s="232"/>
      <c r="T3" s="232"/>
      <c r="U3" s="232"/>
      <c r="V3" s="232"/>
      <c r="W3" s="232"/>
      <c r="X3" s="232"/>
      <c r="Y3" s="232"/>
      <c r="Z3" s="232"/>
      <c r="AA3" s="232"/>
    </row>
    <row r="4" spans="1:40"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335</v>
      </c>
      <c r="AB4" s="13"/>
    </row>
    <row r="5" spans="1:40" s="16" customFormat="1" ht="14.25" customHeight="1" thickBot="1" x14ac:dyDescent="0.2">
      <c r="A5" s="15" t="s">
        <v>314</v>
      </c>
      <c r="B5" s="15" t="s">
        <v>315</v>
      </c>
      <c r="D5" s="233" t="s">
        <v>0</v>
      </c>
      <c r="E5" s="234"/>
      <c r="F5" s="234"/>
      <c r="G5" s="234"/>
      <c r="H5" s="234"/>
      <c r="I5" s="234"/>
      <c r="J5" s="234"/>
      <c r="K5" s="235"/>
      <c r="L5" s="235"/>
      <c r="M5" s="235"/>
      <c r="N5" s="235"/>
      <c r="O5" s="235"/>
      <c r="P5" s="236" t="s">
        <v>316</v>
      </c>
      <c r="Q5" s="237"/>
      <c r="R5" s="234" t="s">
        <v>0</v>
      </c>
      <c r="S5" s="234"/>
      <c r="T5" s="234"/>
      <c r="U5" s="234"/>
      <c r="V5" s="234"/>
      <c r="W5" s="234"/>
      <c r="X5" s="234"/>
      <c r="Y5" s="234"/>
      <c r="Z5" s="236" t="s">
        <v>316</v>
      </c>
      <c r="AA5" s="237"/>
    </row>
    <row r="6" spans="1:40" ht="14.65" customHeight="1" x14ac:dyDescent="0.15">
      <c r="D6" s="17" t="s">
        <v>317</v>
      </c>
      <c r="E6" s="18"/>
      <c r="F6" s="19"/>
      <c r="G6" s="20"/>
      <c r="H6" s="20"/>
      <c r="I6" s="20"/>
      <c r="J6" s="20"/>
      <c r="K6" s="18"/>
      <c r="L6" s="18"/>
      <c r="M6" s="18"/>
      <c r="N6" s="18"/>
      <c r="O6" s="18"/>
      <c r="P6" s="21"/>
      <c r="Q6" s="22"/>
      <c r="R6" s="19" t="s">
        <v>318</v>
      </c>
      <c r="S6" s="19"/>
      <c r="T6" s="19"/>
      <c r="U6" s="19"/>
      <c r="V6" s="19"/>
      <c r="W6" s="19"/>
      <c r="X6" s="19"/>
      <c r="Y6" s="18"/>
      <c r="Z6" s="21"/>
      <c r="AA6" s="23"/>
      <c r="AM6" s="223"/>
      <c r="AN6" s="223"/>
    </row>
    <row r="7" spans="1:40" ht="14.65" customHeight="1" x14ac:dyDescent="0.15">
      <c r="A7" s="7" t="s">
        <v>3</v>
      </c>
      <c r="B7" s="7" t="s">
        <v>99</v>
      </c>
      <c r="D7" s="24"/>
      <c r="E7" s="19" t="s">
        <v>4</v>
      </c>
      <c r="F7" s="19"/>
      <c r="G7" s="19"/>
      <c r="H7" s="19"/>
      <c r="I7" s="19"/>
      <c r="J7" s="19"/>
      <c r="K7" s="18"/>
      <c r="L7" s="18"/>
      <c r="M7" s="18"/>
      <c r="N7" s="18"/>
      <c r="O7" s="18"/>
      <c r="P7" s="25">
        <v>208300278</v>
      </c>
      <c r="Q7" s="26"/>
      <c r="R7" s="19"/>
      <c r="S7" s="19" t="s">
        <v>100</v>
      </c>
      <c r="T7" s="19"/>
      <c r="U7" s="19"/>
      <c r="V7" s="19"/>
      <c r="W7" s="19"/>
      <c r="X7" s="19"/>
      <c r="Y7" s="18"/>
      <c r="Z7" s="25">
        <v>31281662</v>
      </c>
      <c r="AA7" s="27"/>
      <c r="AD7" s="9">
        <f>IF(AND(AD8="-",AD36="-",AD39="-"),"-",SUM(AD8,AD36,AD39))</f>
        <v>208300278038</v>
      </c>
      <c r="AE7" s="9">
        <f>IF(COUNTIF(AE8:AE12,"-")=COUNTA(AE8:AE12),"-",SUM(AE8:AE12))</f>
        <v>31281661676</v>
      </c>
      <c r="AM7" s="223"/>
      <c r="AN7" s="223"/>
    </row>
    <row r="8" spans="1:40" ht="14.65" customHeight="1" x14ac:dyDescent="0.15">
      <c r="A8" s="7" t="s">
        <v>5</v>
      </c>
      <c r="B8" s="7" t="s">
        <v>101</v>
      </c>
      <c r="D8" s="24"/>
      <c r="E8" s="19"/>
      <c r="F8" s="19" t="s">
        <v>6</v>
      </c>
      <c r="G8" s="19"/>
      <c r="H8" s="19"/>
      <c r="I8" s="19"/>
      <c r="J8" s="19"/>
      <c r="K8" s="18"/>
      <c r="L8" s="18"/>
      <c r="M8" s="18"/>
      <c r="N8" s="18"/>
      <c r="O8" s="18"/>
      <c r="P8" s="25">
        <v>194711199</v>
      </c>
      <c r="Q8" s="26"/>
      <c r="R8" s="19"/>
      <c r="S8" s="19"/>
      <c r="T8" s="19" t="s">
        <v>344</v>
      </c>
      <c r="U8" s="19"/>
      <c r="V8" s="19"/>
      <c r="W8" s="19"/>
      <c r="X8" s="19"/>
      <c r="Y8" s="18"/>
      <c r="Z8" s="25">
        <v>23848271</v>
      </c>
      <c r="AA8" s="27"/>
      <c r="AD8" s="9">
        <f>IF(AND(AD9="-",AD25="-",COUNTIF(AD34:AD35,"-")=COUNTA(AD34:AD35)),"-",SUM(AD9,AD25,AD34:AD35))</f>
        <v>194711198613</v>
      </c>
      <c r="AE8" s="9">
        <v>23848270753</v>
      </c>
      <c r="AM8" s="223"/>
      <c r="AN8" s="223"/>
    </row>
    <row r="9" spans="1:40" ht="14.65" customHeight="1" x14ac:dyDescent="0.15">
      <c r="A9" s="7" t="s">
        <v>7</v>
      </c>
      <c r="B9" s="7" t="s">
        <v>102</v>
      </c>
      <c r="D9" s="24"/>
      <c r="E9" s="19"/>
      <c r="F9" s="19"/>
      <c r="G9" s="19" t="s">
        <v>8</v>
      </c>
      <c r="H9" s="19"/>
      <c r="I9" s="19"/>
      <c r="J9" s="19"/>
      <c r="K9" s="18"/>
      <c r="L9" s="18"/>
      <c r="M9" s="18"/>
      <c r="N9" s="18"/>
      <c r="O9" s="18"/>
      <c r="P9" s="25">
        <v>92789165</v>
      </c>
      <c r="Q9" s="26"/>
      <c r="R9" s="19"/>
      <c r="S9" s="19"/>
      <c r="T9" s="19" t="s">
        <v>103</v>
      </c>
      <c r="U9" s="19"/>
      <c r="V9" s="19"/>
      <c r="W9" s="19"/>
      <c r="X9" s="19"/>
      <c r="Y9" s="18"/>
      <c r="Z9" s="25">
        <v>0</v>
      </c>
      <c r="AA9" s="27"/>
      <c r="AD9" s="9">
        <f>IF(COUNTIF(AD10:AD24,"-")=COUNTA(AD10:AD24),"-",SUM(AD10:AD24))</f>
        <v>92789164674</v>
      </c>
      <c r="AE9" s="9">
        <v>0</v>
      </c>
      <c r="AM9" s="223"/>
      <c r="AN9" s="223"/>
    </row>
    <row r="10" spans="1:40" ht="14.65" customHeight="1" x14ac:dyDescent="0.15">
      <c r="A10" s="7" t="s">
        <v>9</v>
      </c>
      <c r="B10" s="7" t="s">
        <v>104</v>
      </c>
      <c r="D10" s="24"/>
      <c r="E10" s="19"/>
      <c r="F10" s="19"/>
      <c r="G10" s="19"/>
      <c r="H10" s="19" t="s">
        <v>10</v>
      </c>
      <c r="I10" s="19"/>
      <c r="J10" s="19"/>
      <c r="K10" s="18"/>
      <c r="L10" s="18"/>
      <c r="M10" s="18"/>
      <c r="N10" s="18"/>
      <c r="O10" s="18"/>
      <c r="P10" s="25">
        <v>37903039</v>
      </c>
      <c r="Q10" s="26"/>
      <c r="R10" s="19"/>
      <c r="S10" s="19"/>
      <c r="T10" s="19" t="s">
        <v>105</v>
      </c>
      <c r="U10" s="19"/>
      <c r="V10" s="19"/>
      <c r="W10" s="19"/>
      <c r="X10" s="19"/>
      <c r="Y10" s="18"/>
      <c r="Z10" s="25">
        <v>7433391</v>
      </c>
      <c r="AA10" s="27"/>
      <c r="AD10" s="9">
        <v>37903038931</v>
      </c>
      <c r="AE10" s="9">
        <v>7433390923</v>
      </c>
      <c r="AM10" s="223"/>
      <c r="AN10" s="223"/>
    </row>
    <row r="11" spans="1:40" ht="14.65" customHeight="1" x14ac:dyDescent="0.15">
      <c r="A11" s="7" t="s">
        <v>12</v>
      </c>
      <c r="B11" s="7" t="s">
        <v>106</v>
      </c>
      <c r="D11" s="24"/>
      <c r="E11" s="19"/>
      <c r="F11" s="19"/>
      <c r="G11" s="19"/>
      <c r="H11" s="19" t="s">
        <v>13</v>
      </c>
      <c r="I11" s="19"/>
      <c r="J11" s="19"/>
      <c r="K11" s="18"/>
      <c r="L11" s="18"/>
      <c r="M11" s="18"/>
      <c r="N11" s="18"/>
      <c r="O11" s="18"/>
      <c r="P11" s="25">
        <v>0</v>
      </c>
      <c r="Q11" s="26"/>
      <c r="R11" s="19"/>
      <c r="S11" s="19"/>
      <c r="T11" s="19" t="s">
        <v>107</v>
      </c>
      <c r="U11" s="19"/>
      <c r="V11" s="19"/>
      <c r="W11" s="19"/>
      <c r="X11" s="19"/>
      <c r="Y11" s="18"/>
      <c r="Z11" s="25">
        <v>0</v>
      </c>
      <c r="AA11" s="27"/>
      <c r="AD11" s="9">
        <v>0</v>
      </c>
      <c r="AE11" s="9">
        <v>0</v>
      </c>
      <c r="AM11" s="223"/>
      <c r="AN11" s="223"/>
    </row>
    <row r="12" spans="1:40" ht="14.65" customHeight="1" x14ac:dyDescent="0.15">
      <c r="A12" s="7" t="s">
        <v>14</v>
      </c>
      <c r="B12" s="7" t="s">
        <v>108</v>
      </c>
      <c r="D12" s="24"/>
      <c r="E12" s="19"/>
      <c r="F12" s="19"/>
      <c r="G12" s="19"/>
      <c r="H12" s="19" t="s">
        <v>15</v>
      </c>
      <c r="I12" s="19"/>
      <c r="J12" s="19"/>
      <c r="K12" s="18"/>
      <c r="L12" s="18"/>
      <c r="M12" s="18"/>
      <c r="N12" s="18"/>
      <c r="O12" s="18"/>
      <c r="P12" s="25">
        <v>95152601</v>
      </c>
      <c r="Q12" s="26"/>
      <c r="R12" s="19"/>
      <c r="S12" s="19"/>
      <c r="T12" s="19" t="s">
        <v>35</v>
      </c>
      <c r="U12" s="19"/>
      <c r="V12" s="19"/>
      <c r="W12" s="19"/>
      <c r="X12" s="19"/>
      <c r="Y12" s="18"/>
      <c r="Z12" s="25">
        <v>0</v>
      </c>
      <c r="AA12" s="27"/>
      <c r="AD12" s="9">
        <v>95152600538</v>
      </c>
      <c r="AE12" s="9">
        <v>0</v>
      </c>
      <c r="AM12" s="223"/>
      <c r="AN12" s="223"/>
    </row>
    <row r="13" spans="1:40" ht="14.65" customHeight="1" x14ac:dyDescent="0.15">
      <c r="A13" s="7" t="s">
        <v>16</v>
      </c>
      <c r="B13" s="7" t="s">
        <v>109</v>
      </c>
      <c r="D13" s="24"/>
      <c r="E13" s="19"/>
      <c r="F13" s="19"/>
      <c r="G13" s="19"/>
      <c r="H13" s="19" t="s">
        <v>17</v>
      </c>
      <c r="I13" s="19"/>
      <c r="J13" s="19"/>
      <c r="K13" s="18"/>
      <c r="L13" s="18"/>
      <c r="M13" s="18"/>
      <c r="N13" s="18"/>
      <c r="O13" s="18"/>
      <c r="P13" s="25">
        <v>-42186026</v>
      </c>
      <c r="Q13" s="26"/>
      <c r="R13" s="19"/>
      <c r="S13" s="19" t="s">
        <v>110</v>
      </c>
      <c r="T13" s="19"/>
      <c r="U13" s="19"/>
      <c r="V13" s="19"/>
      <c r="W13" s="19"/>
      <c r="X13" s="19"/>
      <c r="Y13" s="18"/>
      <c r="Z13" s="25">
        <v>5216212</v>
      </c>
      <c r="AA13" s="27"/>
      <c r="AD13" s="9">
        <v>-42186026196</v>
      </c>
      <c r="AE13" s="9">
        <f>IF(COUNTIF(AE14:AE21,"-")=COUNTA(AE14:AE21),"-",SUM(AE14:AE21))</f>
        <v>5216212464</v>
      </c>
      <c r="AM13" s="223"/>
      <c r="AN13" s="223"/>
    </row>
    <row r="14" spans="1:40" ht="14.65" customHeight="1" x14ac:dyDescent="0.15">
      <c r="A14" s="7" t="s">
        <v>18</v>
      </c>
      <c r="B14" s="7" t="s">
        <v>111</v>
      </c>
      <c r="D14" s="24"/>
      <c r="E14" s="19"/>
      <c r="F14" s="19"/>
      <c r="G14" s="19"/>
      <c r="H14" s="19" t="s">
        <v>19</v>
      </c>
      <c r="I14" s="19"/>
      <c r="J14" s="19"/>
      <c r="K14" s="18"/>
      <c r="L14" s="18"/>
      <c r="M14" s="18"/>
      <c r="N14" s="18"/>
      <c r="O14" s="18"/>
      <c r="P14" s="25">
        <v>4396807</v>
      </c>
      <c r="Q14" s="26"/>
      <c r="R14" s="19"/>
      <c r="S14" s="19"/>
      <c r="T14" s="19" t="s">
        <v>345</v>
      </c>
      <c r="U14" s="19"/>
      <c r="V14" s="19"/>
      <c r="W14" s="19"/>
      <c r="X14" s="19"/>
      <c r="Y14" s="18"/>
      <c r="Z14" s="25">
        <v>3799595</v>
      </c>
      <c r="AA14" s="27"/>
      <c r="AD14" s="9">
        <v>4396806945</v>
      </c>
      <c r="AE14" s="9">
        <v>3799595221</v>
      </c>
      <c r="AM14" s="223"/>
      <c r="AN14" s="223"/>
    </row>
    <row r="15" spans="1:40" ht="14.65" customHeight="1" x14ac:dyDescent="0.15">
      <c r="A15" s="7" t="s">
        <v>20</v>
      </c>
      <c r="B15" s="7" t="s">
        <v>112</v>
      </c>
      <c r="D15" s="24"/>
      <c r="E15" s="19"/>
      <c r="F15" s="19"/>
      <c r="G15" s="19"/>
      <c r="H15" s="19" t="s">
        <v>21</v>
      </c>
      <c r="I15" s="19"/>
      <c r="J15" s="19"/>
      <c r="K15" s="18"/>
      <c r="L15" s="18"/>
      <c r="M15" s="18"/>
      <c r="N15" s="18"/>
      <c r="O15" s="18"/>
      <c r="P15" s="25">
        <v>-2605140</v>
      </c>
      <c r="Q15" s="26"/>
      <c r="R15" s="19"/>
      <c r="S15" s="19"/>
      <c r="T15" s="19" t="s">
        <v>113</v>
      </c>
      <c r="U15" s="19"/>
      <c r="V15" s="19"/>
      <c r="W15" s="19"/>
      <c r="X15" s="19"/>
      <c r="Y15" s="18"/>
      <c r="Z15" s="25">
        <v>64629</v>
      </c>
      <c r="AA15" s="27"/>
      <c r="AD15" s="9">
        <v>-2605139904</v>
      </c>
      <c r="AE15" s="9">
        <v>64629492</v>
      </c>
      <c r="AM15" s="223"/>
      <c r="AN15" s="223"/>
    </row>
    <row r="16" spans="1:40" ht="14.65" customHeight="1" x14ac:dyDescent="0.15">
      <c r="A16" s="7" t="s">
        <v>22</v>
      </c>
      <c r="B16" s="7" t="s">
        <v>114</v>
      </c>
      <c r="D16" s="24"/>
      <c r="E16" s="19"/>
      <c r="F16" s="19"/>
      <c r="G16" s="19"/>
      <c r="H16" s="19" t="s">
        <v>23</v>
      </c>
      <c r="I16" s="28"/>
      <c r="J16" s="28"/>
      <c r="K16" s="29"/>
      <c r="L16" s="29"/>
      <c r="M16" s="29"/>
      <c r="N16" s="29"/>
      <c r="O16" s="29"/>
      <c r="P16" s="25">
        <v>0</v>
      </c>
      <c r="Q16" s="26"/>
      <c r="R16" s="19"/>
      <c r="S16" s="19"/>
      <c r="T16" s="19" t="s">
        <v>115</v>
      </c>
      <c r="U16" s="19"/>
      <c r="V16" s="19"/>
      <c r="W16" s="19"/>
      <c r="X16" s="19"/>
      <c r="Y16" s="18"/>
      <c r="Z16" s="25">
        <v>0</v>
      </c>
      <c r="AA16" s="27"/>
      <c r="AD16" s="9">
        <v>0</v>
      </c>
      <c r="AE16" s="9">
        <v>0</v>
      </c>
      <c r="AM16" s="223"/>
      <c r="AN16" s="223"/>
    </row>
    <row r="17" spans="1:40" ht="14.65" customHeight="1" x14ac:dyDescent="0.15">
      <c r="A17" s="7" t="s">
        <v>24</v>
      </c>
      <c r="B17" s="7" t="s">
        <v>116</v>
      </c>
      <c r="D17" s="24"/>
      <c r="E17" s="19"/>
      <c r="F17" s="19"/>
      <c r="G17" s="19"/>
      <c r="H17" s="19" t="s">
        <v>25</v>
      </c>
      <c r="I17" s="28"/>
      <c r="J17" s="28"/>
      <c r="K17" s="29"/>
      <c r="L17" s="29"/>
      <c r="M17" s="29"/>
      <c r="N17" s="29"/>
      <c r="O17" s="29"/>
      <c r="P17" s="25">
        <v>0</v>
      </c>
      <c r="Q17" s="26"/>
      <c r="R17" s="18"/>
      <c r="S17" s="19"/>
      <c r="T17" s="19" t="s">
        <v>117</v>
      </c>
      <c r="U17" s="19"/>
      <c r="V17" s="19"/>
      <c r="W17" s="19"/>
      <c r="X17" s="19"/>
      <c r="Y17" s="18"/>
      <c r="Z17" s="25">
        <v>375</v>
      </c>
      <c r="AA17" s="27"/>
      <c r="AD17" s="9">
        <v>0</v>
      </c>
      <c r="AE17" s="9">
        <v>375417</v>
      </c>
      <c r="AM17" s="223"/>
      <c r="AN17" s="223"/>
    </row>
    <row r="18" spans="1:40" ht="14.65" customHeight="1" x14ac:dyDescent="0.15">
      <c r="A18" s="7" t="s">
        <v>26</v>
      </c>
      <c r="B18" s="7" t="s">
        <v>118</v>
      </c>
      <c r="D18" s="24"/>
      <c r="E18" s="19"/>
      <c r="F18" s="19"/>
      <c r="G18" s="19"/>
      <c r="H18" s="19" t="s">
        <v>27</v>
      </c>
      <c r="I18" s="28"/>
      <c r="J18" s="28"/>
      <c r="K18" s="29"/>
      <c r="L18" s="29"/>
      <c r="M18" s="29"/>
      <c r="N18" s="29"/>
      <c r="O18" s="29"/>
      <c r="P18" s="25">
        <v>0</v>
      </c>
      <c r="Q18" s="26"/>
      <c r="R18" s="18"/>
      <c r="S18" s="19"/>
      <c r="T18" s="19" t="s">
        <v>119</v>
      </c>
      <c r="U18" s="19"/>
      <c r="V18" s="19"/>
      <c r="W18" s="19"/>
      <c r="X18" s="19"/>
      <c r="Y18" s="18"/>
      <c r="Z18" s="25">
        <v>0</v>
      </c>
      <c r="AA18" s="27"/>
      <c r="AD18" s="9">
        <v>0</v>
      </c>
      <c r="AE18" s="9">
        <v>0</v>
      </c>
      <c r="AM18" s="223"/>
      <c r="AN18" s="223"/>
    </row>
    <row r="19" spans="1:40" ht="14.65" customHeight="1" x14ac:dyDescent="0.15">
      <c r="A19" s="7" t="s">
        <v>28</v>
      </c>
      <c r="B19" s="7" t="s">
        <v>120</v>
      </c>
      <c r="D19" s="24"/>
      <c r="E19" s="19"/>
      <c r="F19" s="19"/>
      <c r="G19" s="19"/>
      <c r="H19" s="19" t="s">
        <v>29</v>
      </c>
      <c r="I19" s="28"/>
      <c r="J19" s="28"/>
      <c r="K19" s="29"/>
      <c r="L19" s="29"/>
      <c r="M19" s="29"/>
      <c r="N19" s="29"/>
      <c r="O19" s="29"/>
      <c r="P19" s="25">
        <v>0</v>
      </c>
      <c r="Q19" s="26"/>
      <c r="R19" s="19"/>
      <c r="S19" s="19"/>
      <c r="T19" s="19" t="s">
        <v>121</v>
      </c>
      <c r="U19" s="19"/>
      <c r="V19" s="19"/>
      <c r="W19" s="19"/>
      <c r="X19" s="19"/>
      <c r="Y19" s="18"/>
      <c r="Z19" s="25">
        <v>491549</v>
      </c>
      <c r="AA19" s="27"/>
      <c r="AD19" s="9">
        <v>0</v>
      </c>
      <c r="AE19" s="9">
        <v>491549044</v>
      </c>
      <c r="AM19" s="223"/>
      <c r="AN19" s="223"/>
    </row>
    <row r="20" spans="1:40" ht="14.65" customHeight="1" x14ac:dyDescent="0.15">
      <c r="A20" s="7" t="s">
        <v>30</v>
      </c>
      <c r="B20" s="7" t="s">
        <v>122</v>
      </c>
      <c r="D20" s="24"/>
      <c r="E20" s="19"/>
      <c r="F20" s="19"/>
      <c r="G20" s="19"/>
      <c r="H20" s="19" t="s">
        <v>31</v>
      </c>
      <c r="I20" s="28"/>
      <c r="J20" s="28"/>
      <c r="K20" s="29"/>
      <c r="L20" s="29"/>
      <c r="M20" s="29"/>
      <c r="N20" s="29"/>
      <c r="O20" s="29"/>
      <c r="P20" s="25">
        <v>0</v>
      </c>
      <c r="Q20" s="26"/>
      <c r="R20" s="19"/>
      <c r="S20" s="19"/>
      <c r="T20" s="19" t="s">
        <v>123</v>
      </c>
      <c r="U20" s="19"/>
      <c r="V20" s="19"/>
      <c r="W20" s="19"/>
      <c r="X20" s="19"/>
      <c r="Y20" s="18"/>
      <c r="Z20" s="25">
        <v>620339</v>
      </c>
      <c r="AA20" s="27"/>
      <c r="AD20" s="9">
        <v>0</v>
      </c>
      <c r="AE20" s="9">
        <v>620339302</v>
      </c>
      <c r="AM20" s="223"/>
      <c r="AN20" s="223"/>
    </row>
    <row r="21" spans="1:40" ht="14.65" customHeight="1" x14ac:dyDescent="0.15">
      <c r="A21" s="7" t="s">
        <v>32</v>
      </c>
      <c r="B21" s="7" t="s">
        <v>124</v>
      </c>
      <c r="D21" s="24"/>
      <c r="E21" s="19"/>
      <c r="F21" s="19"/>
      <c r="G21" s="19"/>
      <c r="H21" s="19" t="s">
        <v>33</v>
      </c>
      <c r="I21" s="28"/>
      <c r="J21" s="28"/>
      <c r="K21" s="29"/>
      <c r="L21" s="29"/>
      <c r="M21" s="29"/>
      <c r="N21" s="29"/>
      <c r="O21" s="29"/>
      <c r="P21" s="25">
        <v>0</v>
      </c>
      <c r="Q21" s="26"/>
      <c r="R21" s="19"/>
      <c r="S21" s="19"/>
      <c r="T21" s="19" t="s">
        <v>35</v>
      </c>
      <c r="U21" s="19"/>
      <c r="V21" s="19"/>
      <c r="W21" s="19"/>
      <c r="X21" s="19"/>
      <c r="Y21" s="18"/>
      <c r="Z21" s="25">
        <v>239724</v>
      </c>
      <c r="AA21" s="27"/>
      <c r="AD21" s="9">
        <v>0</v>
      </c>
      <c r="AE21" s="9">
        <v>239723988</v>
      </c>
      <c r="AM21" s="223"/>
      <c r="AN21" s="223"/>
    </row>
    <row r="22" spans="1:40" ht="14.65" customHeight="1" x14ac:dyDescent="0.15">
      <c r="A22" s="7" t="s">
        <v>34</v>
      </c>
      <c r="B22" s="7" t="s">
        <v>97</v>
      </c>
      <c r="D22" s="24"/>
      <c r="E22" s="19"/>
      <c r="F22" s="19"/>
      <c r="G22" s="19"/>
      <c r="H22" s="19" t="s">
        <v>35</v>
      </c>
      <c r="I22" s="19"/>
      <c r="J22" s="19"/>
      <c r="K22" s="18"/>
      <c r="L22" s="18"/>
      <c r="M22" s="18"/>
      <c r="N22" s="18"/>
      <c r="O22" s="18"/>
      <c r="P22" s="25">
        <v>0</v>
      </c>
      <c r="Q22" s="26"/>
      <c r="R22" s="238" t="s">
        <v>98</v>
      </c>
      <c r="S22" s="239"/>
      <c r="T22" s="239"/>
      <c r="U22" s="239"/>
      <c r="V22" s="239"/>
      <c r="W22" s="239"/>
      <c r="X22" s="239"/>
      <c r="Y22" s="239"/>
      <c r="Z22" s="30">
        <v>36497874</v>
      </c>
      <c r="AA22" s="31"/>
      <c r="AD22" s="9">
        <v>0</v>
      </c>
      <c r="AE22" s="9">
        <f>IF(AND(AE7="-",AE13="-"),"-",SUM(AE7,AE13))</f>
        <v>36497874140</v>
      </c>
      <c r="AM22" s="223"/>
      <c r="AN22" s="223"/>
    </row>
    <row r="23" spans="1:40" ht="14.65" customHeight="1" x14ac:dyDescent="0.15">
      <c r="A23" s="7" t="s">
        <v>36</v>
      </c>
      <c r="D23" s="24"/>
      <c r="E23" s="19"/>
      <c r="F23" s="19"/>
      <c r="G23" s="19"/>
      <c r="H23" s="19" t="s">
        <v>37</v>
      </c>
      <c r="I23" s="19"/>
      <c r="J23" s="19"/>
      <c r="K23" s="18"/>
      <c r="L23" s="18"/>
      <c r="M23" s="18"/>
      <c r="N23" s="18"/>
      <c r="O23" s="18"/>
      <c r="P23" s="25">
        <v>0</v>
      </c>
      <c r="Q23" s="26"/>
      <c r="R23" s="19" t="s">
        <v>319</v>
      </c>
      <c r="S23" s="32"/>
      <c r="T23" s="32"/>
      <c r="U23" s="32"/>
      <c r="V23" s="32"/>
      <c r="W23" s="32"/>
      <c r="X23" s="32"/>
      <c r="Y23" s="32"/>
      <c r="Z23" s="33"/>
      <c r="AA23" s="34"/>
      <c r="AD23" s="9">
        <v>0</v>
      </c>
      <c r="AM23" s="223"/>
      <c r="AN23" s="223"/>
    </row>
    <row r="24" spans="1:40" ht="14.65" customHeight="1" x14ac:dyDescent="0.15">
      <c r="A24" s="7" t="s">
        <v>38</v>
      </c>
      <c r="B24" s="7" t="s">
        <v>127</v>
      </c>
      <c r="D24" s="24"/>
      <c r="E24" s="19"/>
      <c r="F24" s="19"/>
      <c r="G24" s="19"/>
      <c r="H24" s="19" t="s">
        <v>39</v>
      </c>
      <c r="I24" s="19"/>
      <c r="J24" s="19"/>
      <c r="K24" s="18"/>
      <c r="L24" s="18"/>
      <c r="M24" s="18"/>
      <c r="N24" s="18"/>
      <c r="O24" s="18"/>
      <c r="P24" s="25">
        <v>127884</v>
      </c>
      <c r="Q24" s="26"/>
      <c r="R24" s="19"/>
      <c r="S24" s="19" t="s">
        <v>128</v>
      </c>
      <c r="T24" s="19"/>
      <c r="U24" s="19"/>
      <c r="V24" s="19"/>
      <c r="W24" s="19"/>
      <c r="X24" s="19"/>
      <c r="Y24" s="18"/>
      <c r="Z24" s="25">
        <v>212529167</v>
      </c>
      <c r="AA24" s="27"/>
      <c r="AD24" s="9">
        <v>127884360</v>
      </c>
      <c r="AE24" s="9">
        <v>212529166775</v>
      </c>
      <c r="AM24" s="223"/>
      <c r="AN24" s="223"/>
    </row>
    <row r="25" spans="1:40" ht="14.65" customHeight="1" x14ac:dyDescent="0.15">
      <c r="A25" s="7" t="s">
        <v>40</v>
      </c>
      <c r="B25" s="7" t="s">
        <v>129</v>
      </c>
      <c r="D25" s="24"/>
      <c r="E25" s="19"/>
      <c r="F25" s="19"/>
      <c r="G25" s="19" t="s">
        <v>41</v>
      </c>
      <c r="H25" s="19"/>
      <c r="I25" s="19"/>
      <c r="J25" s="19"/>
      <c r="K25" s="18"/>
      <c r="L25" s="18"/>
      <c r="M25" s="18"/>
      <c r="N25" s="18"/>
      <c r="O25" s="18"/>
      <c r="P25" s="25">
        <v>98635450</v>
      </c>
      <c r="Q25" s="26"/>
      <c r="R25" s="19"/>
      <c r="S25" s="18" t="s">
        <v>130</v>
      </c>
      <c r="T25" s="19"/>
      <c r="U25" s="19"/>
      <c r="V25" s="19"/>
      <c r="W25" s="19"/>
      <c r="X25" s="19"/>
      <c r="Y25" s="18"/>
      <c r="Z25" s="25">
        <v>-29464348</v>
      </c>
      <c r="AA25" s="27"/>
      <c r="AD25" s="9">
        <f>IF(COUNTIF(AD26:AD33,"-")=COUNTA(AD26:AD33),"-",SUM(AD26:AD33))</f>
        <v>98635450462</v>
      </c>
      <c r="AE25" s="9">
        <v>-29464348113</v>
      </c>
      <c r="AM25" s="223"/>
      <c r="AN25" s="223"/>
    </row>
    <row r="26" spans="1:40" ht="14.65" customHeight="1" x14ac:dyDescent="0.15">
      <c r="A26" s="7" t="s">
        <v>42</v>
      </c>
      <c r="B26" s="7" t="s">
        <v>131</v>
      </c>
      <c r="D26" s="24"/>
      <c r="E26" s="19"/>
      <c r="F26" s="19"/>
      <c r="G26" s="19"/>
      <c r="H26" s="19" t="s">
        <v>10</v>
      </c>
      <c r="I26" s="19"/>
      <c r="J26" s="19"/>
      <c r="K26" s="18"/>
      <c r="L26" s="18"/>
      <c r="M26" s="18"/>
      <c r="N26" s="18"/>
      <c r="O26" s="18"/>
      <c r="P26" s="25">
        <v>27596319</v>
      </c>
      <c r="Q26" s="26"/>
      <c r="R26" s="19"/>
      <c r="S26" s="19" t="s">
        <v>132</v>
      </c>
      <c r="T26" s="19"/>
      <c r="U26" s="19"/>
      <c r="V26" s="19"/>
      <c r="W26" s="19"/>
      <c r="X26" s="19"/>
      <c r="Y26" s="18"/>
      <c r="Z26" s="25">
        <v>0</v>
      </c>
      <c r="AA26" s="27"/>
      <c r="AD26" s="9">
        <v>27596318510</v>
      </c>
      <c r="AE26" s="9">
        <v>0</v>
      </c>
      <c r="AM26" s="223"/>
      <c r="AN26" s="223"/>
    </row>
    <row r="27" spans="1:40" ht="14.65" customHeight="1" x14ac:dyDescent="0.15">
      <c r="A27" s="7" t="s">
        <v>43</v>
      </c>
      <c r="D27" s="24"/>
      <c r="E27" s="19"/>
      <c r="F27" s="19"/>
      <c r="G27" s="19"/>
      <c r="H27" s="19" t="s">
        <v>15</v>
      </c>
      <c r="I27" s="19"/>
      <c r="J27" s="19"/>
      <c r="K27" s="18"/>
      <c r="L27" s="18"/>
      <c r="M27" s="18"/>
      <c r="N27" s="18"/>
      <c r="O27" s="18"/>
      <c r="P27" s="25">
        <v>19808047</v>
      </c>
      <c r="Q27" s="26"/>
      <c r="R27" s="24"/>
      <c r="S27" s="19"/>
      <c r="T27" s="19"/>
      <c r="U27" s="19"/>
      <c r="V27" s="19"/>
      <c r="W27" s="19"/>
      <c r="X27" s="19"/>
      <c r="Y27" s="18"/>
      <c r="Z27" s="25"/>
      <c r="AA27" s="35"/>
      <c r="AD27" s="9">
        <v>19808046852</v>
      </c>
      <c r="AM27" s="223"/>
      <c r="AN27" s="223"/>
    </row>
    <row r="28" spans="1:40" ht="14.65" customHeight="1" x14ac:dyDescent="0.15">
      <c r="A28" s="7" t="s">
        <v>44</v>
      </c>
      <c r="D28" s="24"/>
      <c r="E28" s="19"/>
      <c r="F28" s="19"/>
      <c r="G28" s="19"/>
      <c r="H28" s="19" t="s">
        <v>17</v>
      </c>
      <c r="I28" s="19"/>
      <c r="J28" s="19"/>
      <c r="K28" s="18"/>
      <c r="L28" s="18"/>
      <c r="M28" s="18"/>
      <c r="N28" s="18"/>
      <c r="O28" s="18"/>
      <c r="P28" s="25">
        <v>-11943567</v>
      </c>
      <c r="Q28" s="26"/>
      <c r="R28" s="240"/>
      <c r="S28" s="241"/>
      <c r="T28" s="241"/>
      <c r="U28" s="241"/>
      <c r="V28" s="241"/>
      <c r="W28" s="241"/>
      <c r="X28" s="241"/>
      <c r="Y28" s="241"/>
      <c r="Z28" s="25"/>
      <c r="AA28" s="27"/>
      <c r="AD28" s="9">
        <v>-11943566955</v>
      </c>
      <c r="AM28" s="223"/>
      <c r="AN28" s="223"/>
    </row>
    <row r="29" spans="1:40" ht="14.65" customHeight="1" x14ac:dyDescent="0.15">
      <c r="A29" s="7" t="s">
        <v>45</v>
      </c>
      <c r="D29" s="24"/>
      <c r="E29" s="19"/>
      <c r="F29" s="19"/>
      <c r="G29" s="19"/>
      <c r="H29" s="19" t="s">
        <v>19</v>
      </c>
      <c r="I29" s="19"/>
      <c r="J29" s="19"/>
      <c r="K29" s="18"/>
      <c r="L29" s="18"/>
      <c r="M29" s="18"/>
      <c r="N29" s="18"/>
      <c r="O29" s="18"/>
      <c r="P29" s="25">
        <v>149843573</v>
      </c>
      <c r="Q29" s="26"/>
      <c r="R29" s="19"/>
      <c r="S29" s="32"/>
      <c r="T29" s="32"/>
      <c r="U29" s="32"/>
      <c r="V29" s="32"/>
      <c r="W29" s="32"/>
      <c r="X29" s="32"/>
      <c r="Y29" s="32"/>
      <c r="Z29" s="33"/>
      <c r="AA29" s="36"/>
      <c r="AD29" s="9">
        <v>149843572985</v>
      </c>
      <c r="AM29" s="223"/>
      <c r="AN29" s="223"/>
    </row>
    <row r="30" spans="1:40" ht="14.65" customHeight="1" x14ac:dyDescent="0.15">
      <c r="A30" s="7" t="s">
        <v>46</v>
      </c>
      <c r="D30" s="24"/>
      <c r="E30" s="19"/>
      <c r="F30" s="19"/>
      <c r="G30" s="19"/>
      <c r="H30" s="19" t="s">
        <v>21</v>
      </c>
      <c r="I30" s="19"/>
      <c r="J30" s="19"/>
      <c r="K30" s="18"/>
      <c r="L30" s="18"/>
      <c r="M30" s="18"/>
      <c r="N30" s="18"/>
      <c r="O30" s="18"/>
      <c r="P30" s="25">
        <v>-86782346</v>
      </c>
      <c r="Q30" s="26"/>
      <c r="R30" s="19"/>
      <c r="S30" s="19"/>
      <c r="T30" s="19"/>
      <c r="U30" s="19"/>
      <c r="V30" s="19"/>
      <c r="W30" s="19"/>
      <c r="X30" s="19"/>
      <c r="Y30" s="18"/>
      <c r="Z30" s="25"/>
      <c r="AA30" s="35"/>
      <c r="AD30" s="9">
        <v>-86782345897</v>
      </c>
      <c r="AM30" s="223"/>
      <c r="AN30" s="223"/>
    </row>
    <row r="31" spans="1:40" ht="14.65" customHeight="1" x14ac:dyDescent="0.15">
      <c r="A31" s="7" t="s">
        <v>47</v>
      </c>
      <c r="D31" s="24"/>
      <c r="E31" s="19"/>
      <c r="F31" s="19"/>
      <c r="G31" s="19"/>
      <c r="H31" s="19" t="s">
        <v>35</v>
      </c>
      <c r="I31" s="19"/>
      <c r="J31" s="19"/>
      <c r="K31" s="18"/>
      <c r="L31" s="18"/>
      <c r="M31" s="18"/>
      <c r="N31" s="18"/>
      <c r="O31" s="18"/>
      <c r="P31" s="25">
        <v>0</v>
      </c>
      <c r="Q31" s="26"/>
      <c r="R31" s="17"/>
      <c r="S31" s="18"/>
      <c r="T31" s="18"/>
      <c r="U31" s="18"/>
      <c r="V31" s="18"/>
      <c r="W31" s="18"/>
      <c r="X31" s="18"/>
      <c r="Y31" s="37"/>
      <c r="Z31" s="25"/>
      <c r="AA31" s="35"/>
      <c r="AD31" s="9">
        <v>0</v>
      </c>
      <c r="AM31" s="223"/>
      <c r="AN31" s="223"/>
    </row>
    <row r="32" spans="1:40" ht="14.65" customHeight="1" x14ac:dyDescent="0.15">
      <c r="A32" s="7" t="s">
        <v>48</v>
      </c>
      <c r="D32" s="24"/>
      <c r="E32" s="19"/>
      <c r="F32" s="19"/>
      <c r="G32" s="19"/>
      <c r="H32" s="19" t="s">
        <v>37</v>
      </c>
      <c r="I32" s="19"/>
      <c r="J32" s="19"/>
      <c r="K32" s="18"/>
      <c r="L32" s="18"/>
      <c r="M32" s="18"/>
      <c r="N32" s="18"/>
      <c r="O32" s="18"/>
      <c r="P32" s="25">
        <v>0</v>
      </c>
      <c r="Q32" s="26"/>
      <c r="R32" s="18"/>
      <c r="S32" s="18"/>
      <c r="T32" s="18"/>
      <c r="U32" s="18"/>
      <c r="V32" s="18"/>
      <c r="W32" s="18"/>
      <c r="X32" s="18"/>
      <c r="Y32" s="18"/>
      <c r="Z32" s="25"/>
      <c r="AA32" s="35"/>
      <c r="AD32" s="9">
        <v>0</v>
      </c>
      <c r="AM32" s="223"/>
      <c r="AN32" s="223"/>
    </row>
    <row r="33" spans="1:40" ht="14.65" customHeight="1" x14ac:dyDescent="0.15">
      <c r="A33" s="7" t="s">
        <v>49</v>
      </c>
      <c r="D33" s="24"/>
      <c r="E33" s="19"/>
      <c r="F33" s="19"/>
      <c r="G33" s="19"/>
      <c r="H33" s="19" t="s">
        <v>39</v>
      </c>
      <c r="I33" s="19"/>
      <c r="J33" s="19"/>
      <c r="K33" s="18"/>
      <c r="L33" s="18"/>
      <c r="M33" s="18"/>
      <c r="N33" s="18"/>
      <c r="O33" s="18"/>
      <c r="P33" s="25">
        <v>113425</v>
      </c>
      <c r="Q33" s="26"/>
      <c r="R33" s="38"/>
      <c r="S33" s="38"/>
      <c r="T33" s="38"/>
      <c r="U33" s="38"/>
      <c r="V33" s="38"/>
      <c r="W33" s="38"/>
      <c r="X33" s="38"/>
      <c r="Y33" s="38"/>
      <c r="Z33" s="21"/>
      <c r="AA33" s="39"/>
      <c r="AD33" s="9">
        <v>113424967</v>
      </c>
      <c r="AM33" s="223"/>
      <c r="AN33" s="223"/>
    </row>
    <row r="34" spans="1:40" ht="14.65" customHeight="1" x14ac:dyDescent="0.15">
      <c r="A34" s="7" t="s">
        <v>50</v>
      </c>
      <c r="D34" s="24"/>
      <c r="E34" s="19"/>
      <c r="F34" s="19"/>
      <c r="G34" s="19" t="s">
        <v>51</v>
      </c>
      <c r="H34" s="28"/>
      <c r="I34" s="28"/>
      <c r="J34" s="28"/>
      <c r="K34" s="29"/>
      <c r="L34" s="29"/>
      <c r="M34" s="29"/>
      <c r="N34" s="29"/>
      <c r="O34" s="29"/>
      <c r="P34" s="25">
        <v>8811531</v>
      </c>
      <c r="Q34" s="26"/>
      <c r="R34" s="38"/>
      <c r="S34" s="38"/>
      <c r="T34" s="38"/>
      <c r="U34" s="38"/>
      <c r="V34" s="38"/>
      <c r="W34" s="38"/>
      <c r="X34" s="38"/>
      <c r="Y34" s="38"/>
      <c r="Z34" s="21"/>
      <c r="AA34" s="39"/>
      <c r="AD34" s="9">
        <v>8811531097</v>
      </c>
      <c r="AM34" s="223"/>
      <c r="AN34" s="223"/>
    </row>
    <row r="35" spans="1:40" ht="14.65" customHeight="1" x14ac:dyDescent="0.15">
      <c r="A35" s="7" t="s">
        <v>52</v>
      </c>
      <c r="D35" s="24"/>
      <c r="E35" s="19"/>
      <c r="F35" s="19"/>
      <c r="G35" s="19" t="s">
        <v>53</v>
      </c>
      <c r="H35" s="28"/>
      <c r="I35" s="28"/>
      <c r="J35" s="28"/>
      <c r="K35" s="29"/>
      <c r="L35" s="29"/>
      <c r="M35" s="29"/>
      <c r="N35" s="29"/>
      <c r="O35" s="29"/>
      <c r="P35" s="25">
        <v>-5524948</v>
      </c>
      <c r="Q35" s="26"/>
      <c r="R35" s="38"/>
      <c r="S35" s="38"/>
      <c r="T35" s="38"/>
      <c r="U35" s="38"/>
      <c r="V35" s="38"/>
      <c r="W35" s="38"/>
      <c r="X35" s="38"/>
      <c r="Y35" s="38"/>
      <c r="Z35" s="21"/>
      <c r="AA35" s="39"/>
      <c r="AD35" s="9">
        <v>-5524947620</v>
      </c>
      <c r="AM35" s="223"/>
      <c r="AN35" s="223"/>
    </row>
    <row r="36" spans="1:40" ht="14.65" customHeight="1" x14ac:dyDescent="0.15">
      <c r="A36" s="7" t="s">
        <v>54</v>
      </c>
      <c r="D36" s="24"/>
      <c r="E36" s="19"/>
      <c r="F36" s="19" t="s">
        <v>55</v>
      </c>
      <c r="G36" s="19"/>
      <c r="H36" s="28"/>
      <c r="I36" s="28"/>
      <c r="J36" s="28"/>
      <c r="K36" s="29"/>
      <c r="L36" s="29"/>
      <c r="M36" s="29"/>
      <c r="N36" s="29"/>
      <c r="O36" s="29"/>
      <c r="P36" s="25">
        <v>480762</v>
      </c>
      <c r="Q36" s="26"/>
      <c r="R36" s="38"/>
      <c r="S36" s="38"/>
      <c r="T36" s="38"/>
      <c r="U36" s="38"/>
      <c r="V36" s="38"/>
      <c r="W36" s="38"/>
      <c r="X36" s="38"/>
      <c r="Y36" s="38"/>
      <c r="Z36" s="21"/>
      <c r="AA36" s="39"/>
      <c r="AD36" s="9">
        <f>IF(COUNTIF(AD37:AD38,"-")=COUNTA(AD37:AD38),"-",SUM(AD37:AD38))</f>
        <v>480762455</v>
      </c>
      <c r="AM36" s="223"/>
      <c r="AN36" s="223"/>
    </row>
    <row r="37" spans="1:40" ht="14.65" customHeight="1" x14ac:dyDescent="0.15">
      <c r="A37" s="7" t="s">
        <v>56</v>
      </c>
      <c r="D37" s="24"/>
      <c r="E37" s="19"/>
      <c r="F37" s="19"/>
      <c r="G37" s="19" t="s">
        <v>57</v>
      </c>
      <c r="H37" s="19"/>
      <c r="I37" s="19"/>
      <c r="J37" s="19"/>
      <c r="K37" s="18"/>
      <c r="L37" s="18"/>
      <c r="M37" s="18"/>
      <c r="N37" s="18"/>
      <c r="O37" s="18"/>
      <c r="P37" s="25">
        <v>471781</v>
      </c>
      <c r="Q37" s="26"/>
      <c r="R37" s="38"/>
      <c r="S37" s="38"/>
      <c r="T37" s="38"/>
      <c r="U37" s="38"/>
      <c r="V37" s="38"/>
      <c r="W37" s="38"/>
      <c r="X37" s="38"/>
      <c r="Y37" s="38"/>
      <c r="Z37" s="21"/>
      <c r="AA37" s="39"/>
      <c r="AD37" s="9">
        <v>471780897</v>
      </c>
      <c r="AM37" s="223"/>
      <c r="AN37" s="223"/>
    </row>
    <row r="38" spans="1:40" ht="14.65" customHeight="1" x14ac:dyDescent="0.15">
      <c r="A38" s="7" t="s">
        <v>58</v>
      </c>
      <c r="D38" s="24"/>
      <c r="E38" s="19"/>
      <c r="F38" s="19"/>
      <c r="G38" s="19" t="s">
        <v>35</v>
      </c>
      <c r="H38" s="19"/>
      <c r="I38" s="19"/>
      <c r="J38" s="19"/>
      <c r="K38" s="18"/>
      <c r="L38" s="18"/>
      <c r="M38" s="18"/>
      <c r="N38" s="18"/>
      <c r="O38" s="18"/>
      <c r="P38" s="25">
        <v>8982</v>
      </c>
      <c r="Q38" s="26"/>
      <c r="R38" s="38"/>
      <c r="S38" s="38"/>
      <c r="T38" s="38"/>
      <c r="U38" s="38"/>
      <c r="V38" s="38"/>
      <c r="W38" s="38"/>
      <c r="X38" s="38"/>
      <c r="Y38" s="38"/>
      <c r="Z38" s="21"/>
      <c r="AA38" s="39"/>
      <c r="AD38" s="9">
        <v>8981558</v>
      </c>
      <c r="AM38" s="223"/>
      <c r="AN38" s="223"/>
    </row>
    <row r="39" spans="1:40" ht="14.65" customHeight="1" x14ac:dyDescent="0.15">
      <c r="A39" s="7" t="s">
        <v>59</v>
      </c>
      <c r="D39" s="24"/>
      <c r="E39" s="19"/>
      <c r="F39" s="19" t="s">
        <v>60</v>
      </c>
      <c r="G39" s="19"/>
      <c r="H39" s="19"/>
      <c r="I39" s="19"/>
      <c r="J39" s="19"/>
      <c r="K39" s="19"/>
      <c r="L39" s="18"/>
      <c r="M39" s="18"/>
      <c r="N39" s="18"/>
      <c r="O39" s="18"/>
      <c r="P39" s="25">
        <v>13108317</v>
      </c>
      <c r="Q39" s="26"/>
      <c r="R39" s="38"/>
      <c r="S39" s="38"/>
      <c r="T39" s="38"/>
      <c r="U39" s="38"/>
      <c r="V39" s="38"/>
      <c r="W39" s="38"/>
      <c r="X39" s="38"/>
      <c r="Y39" s="38"/>
      <c r="Z39" s="21"/>
      <c r="AA39" s="39"/>
      <c r="AD39" s="9">
        <f>IF(COUNTIF(AD40:AD50,"-")=COUNTA(AD40:AD50),"-",SUM(AD40,AD44:AD46,AD49:AD50))</f>
        <v>13108316970</v>
      </c>
      <c r="AM39" s="223"/>
      <c r="AN39" s="223"/>
    </row>
    <row r="40" spans="1:40" ht="14.65" customHeight="1" x14ac:dyDescent="0.15">
      <c r="A40" s="7" t="s">
        <v>61</v>
      </c>
      <c r="D40" s="24"/>
      <c r="E40" s="19"/>
      <c r="F40" s="19"/>
      <c r="G40" s="19" t="s">
        <v>62</v>
      </c>
      <c r="H40" s="19"/>
      <c r="I40" s="19"/>
      <c r="J40" s="19"/>
      <c r="K40" s="19"/>
      <c r="L40" s="18"/>
      <c r="M40" s="18"/>
      <c r="N40" s="18"/>
      <c r="O40" s="18"/>
      <c r="P40" s="25">
        <v>1618235</v>
      </c>
      <c r="Q40" s="26"/>
      <c r="R40" s="38"/>
      <c r="S40" s="38"/>
      <c r="T40" s="38"/>
      <c r="U40" s="38"/>
      <c r="V40" s="38"/>
      <c r="W40" s="38"/>
      <c r="X40" s="38"/>
      <c r="Y40" s="38"/>
      <c r="Z40" s="21"/>
      <c r="AA40" s="39"/>
      <c r="AD40" s="9">
        <f>IF(COUNTIF(AD41:AD43,"-")=COUNTA(AD41:AD43),"-",SUM(AD41:AD43))</f>
        <v>1618234610</v>
      </c>
      <c r="AM40" s="223"/>
      <c r="AN40" s="223"/>
    </row>
    <row r="41" spans="1:40" ht="14.65" customHeight="1" x14ac:dyDescent="0.15">
      <c r="A41" s="7" t="s">
        <v>63</v>
      </c>
      <c r="D41" s="24"/>
      <c r="E41" s="19"/>
      <c r="F41" s="19"/>
      <c r="G41" s="19"/>
      <c r="H41" s="19" t="s">
        <v>64</v>
      </c>
      <c r="I41" s="19"/>
      <c r="J41" s="19"/>
      <c r="K41" s="19"/>
      <c r="L41" s="18"/>
      <c r="M41" s="18"/>
      <c r="N41" s="18"/>
      <c r="O41" s="18"/>
      <c r="P41" s="25">
        <v>2042</v>
      </c>
      <c r="Q41" s="26"/>
      <c r="R41" s="38"/>
      <c r="S41" s="38"/>
      <c r="T41" s="38"/>
      <c r="U41" s="38"/>
      <c r="V41" s="38"/>
      <c r="W41" s="38"/>
      <c r="X41" s="38"/>
      <c r="Y41" s="38"/>
      <c r="Z41" s="21"/>
      <c r="AA41" s="39"/>
      <c r="AD41" s="9">
        <v>2042000</v>
      </c>
      <c r="AM41" s="223"/>
      <c r="AN41" s="223"/>
    </row>
    <row r="42" spans="1:40" ht="14.65" customHeight="1" x14ac:dyDescent="0.15">
      <c r="A42" s="7" t="s">
        <v>65</v>
      </c>
      <c r="D42" s="24"/>
      <c r="E42" s="19"/>
      <c r="F42" s="19"/>
      <c r="G42" s="19"/>
      <c r="H42" s="19" t="s">
        <v>66</v>
      </c>
      <c r="I42" s="19"/>
      <c r="J42" s="19"/>
      <c r="K42" s="19"/>
      <c r="L42" s="18"/>
      <c r="M42" s="18"/>
      <c r="N42" s="18"/>
      <c r="O42" s="18"/>
      <c r="P42" s="25">
        <v>1595820</v>
      </c>
      <c r="Q42" s="26"/>
      <c r="R42" s="38"/>
      <c r="S42" s="38"/>
      <c r="T42" s="38"/>
      <c r="U42" s="38"/>
      <c r="V42" s="38"/>
      <c r="W42" s="38"/>
      <c r="X42" s="38"/>
      <c r="Y42" s="38"/>
      <c r="Z42" s="21"/>
      <c r="AA42" s="39"/>
      <c r="AD42" s="9">
        <v>1595820000</v>
      </c>
      <c r="AM42" s="223"/>
      <c r="AN42" s="223"/>
    </row>
    <row r="43" spans="1:40" ht="14.65" customHeight="1" x14ac:dyDescent="0.15">
      <c r="A43" s="7" t="s">
        <v>67</v>
      </c>
      <c r="D43" s="24"/>
      <c r="E43" s="19"/>
      <c r="F43" s="19"/>
      <c r="G43" s="19"/>
      <c r="H43" s="19" t="s">
        <v>35</v>
      </c>
      <c r="I43" s="19"/>
      <c r="J43" s="19"/>
      <c r="K43" s="19"/>
      <c r="L43" s="18"/>
      <c r="M43" s="18"/>
      <c r="N43" s="18"/>
      <c r="O43" s="18"/>
      <c r="P43" s="25">
        <v>20373</v>
      </c>
      <c r="Q43" s="26"/>
      <c r="R43" s="38"/>
      <c r="S43" s="38"/>
      <c r="T43" s="38"/>
      <c r="U43" s="38"/>
      <c r="V43" s="38"/>
      <c r="W43" s="38"/>
      <c r="X43" s="38"/>
      <c r="Y43" s="38"/>
      <c r="Z43" s="21"/>
      <c r="AA43" s="39"/>
      <c r="AD43" s="9">
        <v>20372610</v>
      </c>
      <c r="AM43" s="223"/>
      <c r="AN43" s="223"/>
    </row>
    <row r="44" spans="1:40" ht="14.65" customHeight="1" x14ac:dyDescent="0.15">
      <c r="A44" s="7" t="s">
        <v>68</v>
      </c>
      <c r="D44" s="24"/>
      <c r="E44" s="19"/>
      <c r="F44" s="19"/>
      <c r="G44" s="19" t="s">
        <v>69</v>
      </c>
      <c r="H44" s="19"/>
      <c r="I44" s="19"/>
      <c r="J44" s="19"/>
      <c r="K44" s="18"/>
      <c r="L44" s="18"/>
      <c r="M44" s="18"/>
      <c r="N44" s="18"/>
      <c r="O44" s="18"/>
      <c r="P44" s="25">
        <v>1620264</v>
      </c>
      <c r="Q44" s="26"/>
      <c r="R44" s="38"/>
      <c r="S44" s="38"/>
      <c r="T44" s="38"/>
      <c r="U44" s="38"/>
      <c r="V44" s="38"/>
      <c r="W44" s="38"/>
      <c r="X44" s="38"/>
      <c r="Y44" s="38"/>
      <c r="Z44" s="21"/>
      <c r="AA44" s="39"/>
      <c r="AD44" s="9">
        <v>1620264329</v>
      </c>
      <c r="AM44" s="223"/>
      <c r="AN44" s="223"/>
    </row>
    <row r="45" spans="1:40" ht="14.65" customHeight="1" x14ac:dyDescent="0.15">
      <c r="A45" s="7" t="s">
        <v>70</v>
      </c>
      <c r="D45" s="24"/>
      <c r="E45" s="19"/>
      <c r="F45" s="19"/>
      <c r="G45" s="19" t="s">
        <v>71</v>
      </c>
      <c r="H45" s="19"/>
      <c r="I45" s="19"/>
      <c r="J45" s="19"/>
      <c r="K45" s="18"/>
      <c r="L45" s="18"/>
      <c r="M45" s="18"/>
      <c r="N45" s="18"/>
      <c r="O45" s="18"/>
      <c r="P45" s="25">
        <v>0</v>
      </c>
      <c r="Q45" s="26"/>
      <c r="R45" s="38"/>
      <c r="S45" s="38"/>
      <c r="T45" s="38"/>
      <c r="U45" s="38"/>
      <c r="V45" s="38"/>
      <c r="W45" s="38"/>
      <c r="X45" s="38"/>
      <c r="Y45" s="38"/>
      <c r="Z45" s="21"/>
      <c r="AA45" s="39"/>
      <c r="AD45" s="9">
        <v>0</v>
      </c>
      <c r="AM45" s="223"/>
      <c r="AN45" s="223"/>
    </row>
    <row r="46" spans="1:40" ht="14.65" customHeight="1" x14ac:dyDescent="0.15">
      <c r="A46" s="7" t="s">
        <v>72</v>
      </c>
      <c r="D46" s="24"/>
      <c r="E46" s="19"/>
      <c r="F46" s="19"/>
      <c r="G46" s="19" t="s">
        <v>73</v>
      </c>
      <c r="H46" s="19"/>
      <c r="I46" s="19"/>
      <c r="J46" s="19"/>
      <c r="K46" s="18"/>
      <c r="L46" s="18"/>
      <c r="M46" s="18"/>
      <c r="N46" s="18"/>
      <c r="O46" s="18"/>
      <c r="P46" s="25">
        <v>10220086</v>
      </c>
      <c r="Q46" s="26"/>
      <c r="R46" s="38"/>
      <c r="S46" s="38"/>
      <c r="T46" s="38"/>
      <c r="U46" s="38"/>
      <c r="V46" s="38"/>
      <c r="W46" s="38"/>
      <c r="X46" s="38"/>
      <c r="Y46" s="38"/>
      <c r="Z46" s="21"/>
      <c r="AA46" s="39"/>
      <c r="AD46" s="9">
        <f>IF(COUNTIF(AD47:AD48,"-")=COUNTA(AD47:AD48),"-",SUM(AD47:AD48))</f>
        <v>10220086491</v>
      </c>
      <c r="AM46" s="223"/>
      <c r="AN46" s="223"/>
    </row>
    <row r="47" spans="1:40" ht="14.65" customHeight="1" x14ac:dyDescent="0.15">
      <c r="A47" s="7" t="s">
        <v>74</v>
      </c>
      <c r="D47" s="24"/>
      <c r="E47" s="19"/>
      <c r="F47" s="19"/>
      <c r="G47" s="19"/>
      <c r="H47" s="19" t="s">
        <v>75</v>
      </c>
      <c r="I47" s="19"/>
      <c r="J47" s="19"/>
      <c r="K47" s="18"/>
      <c r="L47" s="18"/>
      <c r="M47" s="18"/>
      <c r="N47" s="18"/>
      <c r="O47" s="18"/>
      <c r="P47" s="25">
        <v>3640098</v>
      </c>
      <c r="Q47" s="26"/>
      <c r="R47" s="38"/>
      <c r="S47" s="38"/>
      <c r="T47" s="38"/>
      <c r="U47" s="38"/>
      <c r="V47" s="38"/>
      <c r="W47" s="38"/>
      <c r="X47" s="38"/>
      <c r="Y47" s="38"/>
      <c r="Z47" s="21"/>
      <c r="AA47" s="39"/>
      <c r="AD47" s="9">
        <v>3640097860</v>
      </c>
      <c r="AM47" s="223"/>
      <c r="AN47" s="223"/>
    </row>
    <row r="48" spans="1:40" ht="14.65" customHeight="1" x14ac:dyDescent="0.15">
      <c r="A48" s="7" t="s">
        <v>76</v>
      </c>
      <c r="D48" s="24"/>
      <c r="E48" s="18"/>
      <c r="F48" s="19"/>
      <c r="G48" s="19"/>
      <c r="H48" s="19" t="s">
        <v>35</v>
      </c>
      <c r="I48" s="19"/>
      <c r="J48" s="19"/>
      <c r="K48" s="18"/>
      <c r="L48" s="18"/>
      <c r="M48" s="18"/>
      <c r="N48" s="18"/>
      <c r="O48" s="18"/>
      <c r="P48" s="25">
        <v>6579989</v>
      </c>
      <c r="Q48" s="26"/>
      <c r="R48" s="38"/>
      <c r="S48" s="38"/>
      <c r="T48" s="38"/>
      <c r="U48" s="38"/>
      <c r="V48" s="38"/>
      <c r="W48" s="38"/>
      <c r="X48" s="38"/>
      <c r="Y48" s="38"/>
      <c r="Z48" s="21"/>
      <c r="AA48" s="39"/>
      <c r="AD48" s="9">
        <v>6579988631</v>
      </c>
      <c r="AM48" s="223"/>
      <c r="AN48" s="223"/>
    </row>
    <row r="49" spans="1:40" ht="14.65" customHeight="1" x14ac:dyDescent="0.15">
      <c r="A49" s="7" t="s">
        <v>77</v>
      </c>
      <c r="D49" s="24"/>
      <c r="E49" s="18"/>
      <c r="F49" s="19"/>
      <c r="G49" s="19" t="s">
        <v>35</v>
      </c>
      <c r="H49" s="19"/>
      <c r="I49" s="19"/>
      <c r="J49" s="19"/>
      <c r="K49" s="18"/>
      <c r="L49" s="18"/>
      <c r="M49" s="18"/>
      <c r="N49" s="18"/>
      <c r="O49" s="18"/>
      <c r="P49" s="25">
        <v>58606</v>
      </c>
      <c r="Q49" s="26"/>
      <c r="R49" s="38"/>
      <c r="S49" s="38"/>
      <c r="T49" s="38"/>
      <c r="U49" s="38"/>
      <c r="V49" s="38"/>
      <c r="W49" s="38"/>
      <c r="X49" s="38"/>
      <c r="Y49" s="38"/>
      <c r="Z49" s="21"/>
      <c r="AA49" s="39"/>
      <c r="AD49" s="9">
        <v>58605851</v>
      </c>
      <c r="AM49" s="223"/>
      <c r="AN49" s="223"/>
    </row>
    <row r="50" spans="1:40" ht="14.65" customHeight="1" x14ac:dyDescent="0.15">
      <c r="A50" s="7" t="s">
        <v>78</v>
      </c>
      <c r="D50" s="24"/>
      <c r="E50" s="18"/>
      <c r="F50" s="19"/>
      <c r="G50" s="19" t="s">
        <v>79</v>
      </c>
      <c r="H50" s="19"/>
      <c r="I50" s="19"/>
      <c r="J50" s="19"/>
      <c r="K50" s="18"/>
      <c r="L50" s="18"/>
      <c r="M50" s="18"/>
      <c r="N50" s="18"/>
      <c r="O50" s="18"/>
      <c r="P50" s="25">
        <v>-408874</v>
      </c>
      <c r="Q50" s="26"/>
      <c r="R50" s="38"/>
      <c r="S50" s="38"/>
      <c r="T50" s="38"/>
      <c r="U50" s="38"/>
      <c r="V50" s="38"/>
      <c r="W50" s="38"/>
      <c r="X50" s="38"/>
      <c r="Y50" s="38"/>
      <c r="Z50" s="21"/>
      <c r="AA50" s="39"/>
      <c r="AD50" s="9">
        <v>-408874311</v>
      </c>
      <c r="AM50" s="223"/>
      <c r="AN50" s="223"/>
    </row>
    <row r="51" spans="1:40" ht="14.65" customHeight="1" x14ac:dyDescent="0.15">
      <c r="A51" s="7" t="s">
        <v>80</v>
      </c>
      <c r="D51" s="24"/>
      <c r="E51" s="18" t="s">
        <v>81</v>
      </c>
      <c r="F51" s="19"/>
      <c r="G51" s="20"/>
      <c r="H51" s="20"/>
      <c r="I51" s="20"/>
      <c r="J51" s="18"/>
      <c r="K51" s="18"/>
      <c r="L51" s="18"/>
      <c r="M51" s="18"/>
      <c r="N51" s="18"/>
      <c r="O51" s="18"/>
      <c r="P51" s="25">
        <v>11262415</v>
      </c>
      <c r="Q51" s="26"/>
      <c r="R51" s="38"/>
      <c r="S51" s="38"/>
      <c r="T51" s="38"/>
      <c r="U51" s="38"/>
      <c r="V51" s="38"/>
      <c r="W51" s="38"/>
      <c r="X51" s="38"/>
      <c r="Y51" s="38"/>
      <c r="Z51" s="21"/>
      <c r="AA51" s="39"/>
      <c r="AD51" s="9">
        <f>IF(COUNTIF(AD52:AD60,"-")=COUNTA(AD52:AD60),"-",SUM(AD52:AD55,AD58:AD60))</f>
        <v>11262414764</v>
      </c>
      <c r="AM51" s="223"/>
      <c r="AN51" s="223"/>
    </row>
    <row r="52" spans="1:40" ht="14.65" customHeight="1" x14ac:dyDescent="0.15">
      <c r="A52" s="7" t="s">
        <v>82</v>
      </c>
      <c r="D52" s="24"/>
      <c r="E52" s="18"/>
      <c r="F52" s="19" t="s">
        <v>83</v>
      </c>
      <c r="G52" s="20"/>
      <c r="H52" s="20"/>
      <c r="I52" s="20"/>
      <c r="J52" s="18"/>
      <c r="K52" s="18"/>
      <c r="L52" s="18"/>
      <c r="M52" s="18"/>
      <c r="N52" s="18"/>
      <c r="O52" s="18"/>
      <c r="P52" s="25">
        <v>6760952</v>
      </c>
      <c r="Q52" s="26"/>
      <c r="R52" s="38"/>
      <c r="S52" s="38"/>
      <c r="T52" s="38"/>
      <c r="U52" s="38"/>
      <c r="V52" s="38"/>
      <c r="W52" s="38"/>
      <c r="X52" s="38"/>
      <c r="Y52" s="38"/>
      <c r="Z52" s="21"/>
      <c r="AA52" s="39"/>
      <c r="AD52" s="9">
        <v>6760951611</v>
      </c>
      <c r="AM52" s="223"/>
      <c r="AN52" s="223"/>
    </row>
    <row r="53" spans="1:40" ht="14.65" customHeight="1" x14ac:dyDescent="0.15">
      <c r="A53" s="7" t="s">
        <v>84</v>
      </c>
      <c r="D53" s="24"/>
      <c r="E53" s="18"/>
      <c r="F53" s="19" t="s">
        <v>85</v>
      </c>
      <c r="G53" s="19"/>
      <c r="H53" s="28"/>
      <c r="I53" s="19"/>
      <c r="J53" s="19"/>
      <c r="K53" s="18"/>
      <c r="L53" s="18"/>
      <c r="M53" s="18"/>
      <c r="N53" s="18"/>
      <c r="O53" s="18"/>
      <c r="P53" s="25">
        <v>334170</v>
      </c>
      <c r="Q53" s="26"/>
      <c r="R53" s="38"/>
      <c r="S53" s="38"/>
      <c r="T53" s="38"/>
      <c r="U53" s="38"/>
      <c r="V53" s="38"/>
      <c r="W53" s="38"/>
      <c r="X53" s="38"/>
      <c r="Y53" s="38"/>
      <c r="Z53" s="21"/>
      <c r="AA53" s="39"/>
      <c r="AD53" s="9">
        <v>334169873</v>
      </c>
      <c r="AM53" s="223"/>
      <c r="AN53" s="223"/>
    </row>
    <row r="54" spans="1:40" ht="14.65" customHeight="1" x14ac:dyDescent="0.15">
      <c r="A54" s="7">
        <v>1500000</v>
      </c>
      <c r="D54" s="24"/>
      <c r="E54" s="18"/>
      <c r="F54" s="19" t="s">
        <v>86</v>
      </c>
      <c r="G54" s="19"/>
      <c r="H54" s="19"/>
      <c r="I54" s="19"/>
      <c r="J54" s="19"/>
      <c r="K54" s="18"/>
      <c r="L54" s="18"/>
      <c r="M54" s="18"/>
      <c r="N54" s="18"/>
      <c r="O54" s="18"/>
      <c r="P54" s="25">
        <v>0</v>
      </c>
      <c r="Q54" s="26"/>
      <c r="R54" s="38"/>
      <c r="S54" s="38"/>
      <c r="T54" s="38"/>
      <c r="U54" s="38"/>
      <c r="V54" s="38"/>
      <c r="W54" s="38"/>
      <c r="X54" s="38"/>
      <c r="Y54" s="38"/>
      <c r="Z54" s="21"/>
      <c r="AA54" s="39"/>
      <c r="AD54" s="9">
        <v>0</v>
      </c>
      <c r="AM54" s="223"/>
      <c r="AN54" s="223"/>
    </row>
    <row r="55" spans="1:40" ht="14.65" customHeight="1" x14ac:dyDescent="0.15">
      <c r="A55" s="7" t="s">
        <v>87</v>
      </c>
      <c r="D55" s="24"/>
      <c r="E55" s="19"/>
      <c r="F55" s="19" t="s">
        <v>73</v>
      </c>
      <c r="G55" s="19"/>
      <c r="H55" s="28"/>
      <c r="I55" s="19"/>
      <c r="J55" s="19"/>
      <c r="K55" s="18"/>
      <c r="L55" s="18"/>
      <c r="M55" s="18"/>
      <c r="N55" s="18"/>
      <c r="O55" s="18"/>
      <c r="P55" s="25">
        <v>4228889</v>
      </c>
      <c r="Q55" s="26"/>
      <c r="R55" s="38"/>
      <c r="S55" s="38"/>
      <c r="T55" s="38"/>
      <c r="U55" s="38"/>
      <c r="V55" s="38"/>
      <c r="W55" s="38"/>
      <c r="X55" s="38"/>
      <c r="Y55" s="38"/>
      <c r="Z55" s="21"/>
      <c r="AA55" s="39"/>
      <c r="AD55" s="9">
        <f>IF(COUNTIF(AD56:AD57,"-")=COUNTA(AD56:AD57),"-",SUM(AD56:AD57))</f>
        <v>4228888737</v>
      </c>
      <c r="AM55" s="223"/>
      <c r="AN55" s="223"/>
    </row>
    <row r="56" spans="1:40" ht="14.65" customHeight="1" x14ac:dyDescent="0.15">
      <c r="A56" s="7" t="s">
        <v>88</v>
      </c>
      <c r="D56" s="24"/>
      <c r="E56" s="19"/>
      <c r="F56" s="19"/>
      <c r="G56" s="19" t="s">
        <v>89</v>
      </c>
      <c r="H56" s="19"/>
      <c r="I56" s="19"/>
      <c r="J56" s="19"/>
      <c r="K56" s="18"/>
      <c r="L56" s="18"/>
      <c r="M56" s="18"/>
      <c r="N56" s="18"/>
      <c r="O56" s="18"/>
      <c r="P56" s="25">
        <v>4178431</v>
      </c>
      <c r="Q56" s="26"/>
      <c r="R56" s="38"/>
      <c r="S56" s="38"/>
      <c r="T56" s="38"/>
      <c r="U56" s="38"/>
      <c r="V56" s="38"/>
      <c r="W56" s="38"/>
      <c r="X56" s="38"/>
      <c r="Y56" s="38"/>
      <c r="Z56" s="21"/>
      <c r="AA56" s="39"/>
      <c r="AD56" s="9">
        <v>4178431237</v>
      </c>
      <c r="AM56" s="223"/>
      <c r="AN56" s="223"/>
    </row>
    <row r="57" spans="1:40" ht="14.65" customHeight="1" x14ac:dyDescent="0.15">
      <c r="A57" s="7" t="s">
        <v>90</v>
      </c>
      <c r="D57" s="24"/>
      <c r="E57" s="19"/>
      <c r="F57" s="19"/>
      <c r="G57" s="19" t="s">
        <v>75</v>
      </c>
      <c r="H57" s="19"/>
      <c r="I57" s="19"/>
      <c r="J57" s="19"/>
      <c r="K57" s="18"/>
      <c r="L57" s="18"/>
      <c r="M57" s="18"/>
      <c r="N57" s="18"/>
      <c r="O57" s="18"/>
      <c r="P57" s="25">
        <v>50458</v>
      </c>
      <c r="Q57" s="26"/>
      <c r="R57" s="38"/>
      <c r="S57" s="38"/>
      <c r="T57" s="38"/>
      <c r="U57" s="38"/>
      <c r="V57" s="38"/>
      <c r="W57" s="38"/>
      <c r="X57" s="38"/>
      <c r="Y57" s="38"/>
      <c r="Z57" s="21"/>
      <c r="AA57" s="39"/>
      <c r="AD57" s="9">
        <v>50457500</v>
      </c>
      <c r="AM57" s="223"/>
      <c r="AN57" s="223"/>
    </row>
    <row r="58" spans="1:40" ht="14.65" customHeight="1" x14ac:dyDescent="0.15">
      <c r="A58" s="7" t="s">
        <v>91</v>
      </c>
      <c r="D58" s="24"/>
      <c r="E58" s="19"/>
      <c r="F58" s="19" t="s">
        <v>92</v>
      </c>
      <c r="G58" s="19"/>
      <c r="H58" s="19"/>
      <c r="I58" s="19"/>
      <c r="J58" s="19"/>
      <c r="K58" s="18"/>
      <c r="L58" s="18"/>
      <c r="M58" s="18"/>
      <c r="N58" s="18"/>
      <c r="O58" s="18"/>
      <c r="P58" s="25">
        <v>4394</v>
      </c>
      <c r="Q58" s="26"/>
      <c r="R58" s="38"/>
      <c r="S58" s="38"/>
      <c r="T58" s="38"/>
      <c r="U58" s="38"/>
      <c r="V58" s="38"/>
      <c r="W58" s="38"/>
      <c r="X58" s="38"/>
      <c r="Y58" s="38"/>
      <c r="Z58" s="21"/>
      <c r="AA58" s="39"/>
      <c r="AD58" s="9">
        <v>4393899</v>
      </c>
      <c r="AM58" s="223"/>
      <c r="AN58" s="223"/>
    </row>
    <row r="59" spans="1:40" ht="14.65" customHeight="1" x14ac:dyDescent="0.15">
      <c r="A59" s="7" t="s">
        <v>93</v>
      </c>
      <c r="D59" s="24"/>
      <c r="E59" s="19"/>
      <c r="F59" s="19" t="s">
        <v>35</v>
      </c>
      <c r="G59" s="19"/>
      <c r="H59" s="28"/>
      <c r="I59" s="19"/>
      <c r="J59" s="19"/>
      <c r="K59" s="18"/>
      <c r="L59" s="18"/>
      <c r="M59" s="18"/>
      <c r="N59" s="18"/>
      <c r="O59" s="18"/>
      <c r="P59" s="25">
        <v>0</v>
      </c>
      <c r="Q59" s="26"/>
      <c r="R59" s="38"/>
      <c r="S59" s="38"/>
      <c r="T59" s="38"/>
      <c r="U59" s="38"/>
      <c r="V59" s="38"/>
      <c r="W59" s="38"/>
      <c r="X59" s="38"/>
      <c r="Y59" s="38"/>
      <c r="Z59" s="21"/>
      <c r="AA59" s="39"/>
      <c r="AD59" s="9">
        <v>0</v>
      </c>
      <c r="AM59" s="223"/>
      <c r="AN59" s="223"/>
    </row>
    <row r="60" spans="1:40" ht="14.65" customHeight="1" x14ac:dyDescent="0.15">
      <c r="A60" s="7" t="s">
        <v>94</v>
      </c>
      <c r="D60" s="24"/>
      <c r="E60" s="19"/>
      <c r="F60" s="38" t="s">
        <v>79</v>
      </c>
      <c r="G60" s="19"/>
      <c r="H60" s="19"/>
      <c r="I60" s="19"/>
      <c r="J60" s="19"/>
      <c r="K60" s="18"/>
      <c r="L60" s="18"/>
      <c r="M60" s="18"/>
      <c r="N60" s="18"/>
      <c r="O60" s="18"/>
      <c r="P60" s="25">
        <v>-65989</v>
      </c>
      <c r="Q60" s="26"/>
      <c r="R60" s="38"/>
      <c r="S60" s="38"/>
      <c r="T60" s="38"/>
      <c r="U60" s="38"/>
      <c r="V60" s="38"/>
      <c r="W60" s="38"/>
      <c r="X60" s="38"/>
      <c r="Y60" s="38"/>
      <c r="Z60" s="21"/>
      <c r="AA60" s="39"/>
      <c r="AD60" s="9">
        <v>-65989356</v>
      </c>
      <c r="AM60" s="223"/>
      <c r="AN60" s="223"/>
    </row>
    <row r="61" spans="1:40" ht="14.65" customHeight="1" thickBot="1" x14ac:dyDescent="0.2">
      <c r="A61" s="7">
        <v>1565000</v>
      </c>
      <c r="B61" s="7" t="s">
        <v>125</v>
      </c>
      <c r="D61" s="24"/>
      <c r="E61" s="19" t="s">
        <v>95</v>
      </c>
      <c r="F61" s="19"/>
      <c r="G61" s="19"/>
      <c r="H61" s="19"/>
      <c r="I61" s="19"/>
      <c r="J61" s="19"/>
      <c r="K61" s="18"/>
      <c r="L61" s="18"/>
      <c r="M61" s="18"/>
      <c r="N61" s="18"/>
      <c r="O61" s="18"/>
      <c r="P61" s="25" t="s">
        <v>336</v>
      </c>
      <c r="Q61" s="26"/>
      <c r="R61" s="242" t="s">
        <v>126</v>
      </c>
      <c r="S61" s="243"/>
      <c r="T61" s="243"/>
      <c r="U61" s="243"/>
      <c r="V61" s="243"/>
      <c r="W61" s="243"/>
      <c r="X61" s="243"/>
      <c r="Y61" s="244"/>
      <c r="Z61" s="40">
        <v>183064819</v>
      </c>
      <c r="AA61" s="41"/>
      <c r="AD61" s="9" t="s">
        <v>11</v>
      </c>
      <c r="AE61" s="9">
        <f>IF(AND(AE24="-",AE25="-",AE26="-"),"-",SUM(AE24,AE25,AE26))</f>
        <v>183064818662</v>
      </c>
      <c r="AM61" s="223"/>
      <c r="AN61" s="223"/>
    </row>
    <row r="62" spans="1:40" ht="14.65" customHeight="1" thickBot="1" x14ac:dyDescent="0.2">
      <c r="A62" s="7" t="s">
        <v>1</v>
      </c>
      <c r="B62" s="7" t="s">
        <v>96</v>
      </c>
      <c r="D62" s="245" t="s">
        <v>2</v>
      </c>
      <c r="E62" s="246"/>
      <c r="F62" s="246"/>
      <c r="G62" s="246"/>
      <c r="H62" s="246"/>
      <c r="I62" s="246"/>
      <c r="J62" s="246"/>
      <c r="K62" s="246"/>
      <c r="L62" s="246"/>
      <c r="M62" s="246"/>
      <c r="N62" s="246"/>
      <c r="O62" s="247"/>
      <c r="P62" s="42">
        <v>219562693</v>
      </c>
      <c r="Q62" s="43"/>
      <c r="R62" s="233" t="s">
        <v>320</v>
      </c>
      <c r="S62" s="234"/>
      <c r="T62" s="234"/>
      <c r="U62" s="234"/>
      <c r="V62" s="234"/>
      <c r="W62" s="234"/>
      <c r="X62" s="234"/>
      <c r="Y62" s="248"/>
      <c r="Z62" s="42">
        <v>219562693</v>
      </c>
      <c r="AA62" s="44"/>
      <c r="AD62" s="9">
        <f>IF(AND(AD7="-",AD51="-",AD61="-"),"-",SUM(AD7,AD51,AD61))</f>
        <v>219562692802</v>
      </c>
      <c r="AE62" s="9">
        <f>IF(AND(AE22="-",AE61="-"),"-",SUM(AE22,AE61))</f>
        <v>219562692802</v>
      </c>
      <c r="AM62" s="223"/>
      <c r="AN62" s="223"/>
    </row>
    <row r="63" spans="1:40" ht="14.65" customHeight="1" x14ac:dyDescent="0.15">
      <c r="D63" s="45"/>
      <c r="E63" s="45"/>
      <c r="F63" s="45"/>
      <c r="G63" s="45"/>
      <c r="H63" s="45"/>
      <c r="I63" s="45"/>
      <c r="J63" s="45"/>
      <c r="K63" s="45"/>
      <c r="L63" s="45"/>
      <c r="M63" s="45"/>
      <c r="N63" s="45"/>
      <c r="O63" s="45"/>
      <c r="P63" s="45"/>
      <c r="Q63" s="45"/>
      <c r="Z63" s="18"/>
      <c r="AA63" s="18"/>
      <c r="AM63" s="223"/>
      <c r="AN63" s="223"/>
    </row>
    <row r="64" spans="1:40" ht="14.65" customHeight="1" x14ac:dyDescent="0.15">
      <c r="D64" s="46"/>
      <c r="E64" s="47"/>
      <c r="F64" s="46"/>
      <c r="G64" s="16"/>
      <c r="H64" s="16"/>
      <c r="I64" s="16"/>
      <c r="J64" s="16"/>
      <c r="K64" s="16"/>
      <c r="L64" s="16"/>
      <c r="M64" s="16"/>
      <c r="N64" s="16"/>
      <c r="O64" s="16"/>
      <c r="P64" s="16"/>
      <c r="Q64" s="16"/>
      <c r="Z64" s="45"/>
      <c r="AA64" s="45"/>
      <c r="AM64" s="223"/>
      <c r="AN64" s="223"/>
    </row>
    <row r="65" spans="39:40" ht="14.65" customHeight="1" x14ac:dyDescent="0.15">
      <c r="AM65" s="223"/>
      <c r="AN65" s="223"/>
    </row>
    <row r="66" spans="39:40" ht="14.65" customHeight="1" x14ac:dyDescent="0.15">
      <c r="AM66" s="223"/>
      <c r="AN66" s="223"/>
    </row>
    <row r="67" spans="39:40" ht="14.65" customHeight="1" x14ac:dyDescent="0.15">
      <c r="AM67" s="223"/>
      <c r="AN67" s="223"/>
    </row>
    <row r="68" spans="39:40" ht="14.65" customHeight="1" x14ac:dyDescent="0.15">
      <c r="AM68" s="223"/>
      <c r="AN68" s="223"/>
    </row>
    <row r="69" spans="39:40" ht="16.5" customHeight="1" x14ac:dyDescent="0.15">
      <c r="AM69" s="223"/>
      <c r="AN69" s="223"/>
    </row>
    <row r="70" spans="39:40" ht="14.65" customHeight="1" x14ac:dyDescent="0.15">
      <c r="AM70" s="223"/>
      <c r="AN70" s="223"/>
    </row>
    <row r="71" spans="39:40" ht="9.75" customHeight="1" x14ac:dyDescent="0.15"/>
    <row r="72" spans="39:40" ht="14.65" customHeight="1" x14ac:dyDescent="0.15"/>
  </sheetData>
  <mergeCells count="11">
    <mergeCell ref="R22:Y22"/>
    <mergeCell ref="R28:Y28"/>
    <mergeCell ref="R61:Y61"/>
    <mergeCell ref="D62:O62"/>
    <mergeCell ref="R62:Y62"/>
    <mergeCell ref="D2:AA2"/>
    <mergeCell ref="D3:AA3"/>
    <mergeCell ref="D5:O5"/>
    <mergeCell ref="P5:Q5"/>
    <mergeCell ref="R5:Y5"/>
    <mergeCell ref="Z5:AA5"/>
  </mergeCells>
  <phoneticPr fontId="2"/>
  <pageMargins left="0.70866141732283472" right="0.70866141732283472" top="0.62992125984251968" bottom="0.39370078740157483" header="0.51181102362204722" footer="0.51181102362204722"/>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42"/>
  <sheetViews>
    <sheetView topLeftCell="B1" zoomScale="85" zoomScaleNormal="85" zoomScaleSheetLayoutView="100" workbookViewId="0">
      <selection activeCell="S8" sqref="S8"/>
    </sheetView>
  </sheetViews>
  <sheetFormatPr defaultColWidth="9"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125" style="80" customWidth="1"/>
    <col min="16" max="16" width="0.625" style="80" customWidth="1"/>
    <col min="17" max="17" width="9" style="6"/>
    <col min="18" max="18" width="0" style="6" hidden="1" customWidth="1"/>
    <col min="19" max="16384" width="9" style="6"/>
  </cols>
  <sheetData>
    <row r="1" spans="1:39" x14ac:dyDescent="0.15">
      <c r="A1" s="1"/>
      <c r="C1" s="48"/>
      <c r="D1" s="48"/>
      <c r="E1" s="48"/>
      <c r="F1" s="48"/>
      <c r="G1" s="48"/>
      <c r="H1" s="48"/>
      <c r="I1" s="48"/>
      <c r="J1" s="3"/>
      <c r="K1" s="3"/>
      <c r="L1" s="3"/>
      <c r="M1" s="3"/>
      <c r="N1" s="3"/>
      <c r="O1" s="3"/>
      <c r="P1" s="49"/>
    </row>
    <row r="2" spans="1:39" ht="24" x14ac:dyDescent="0.2">
      <c r="C2" s="249" t="s">
        <v>408</v>
      </c>
      <c r="D2" s="249"/>
      <c r="E2" s="249"/>
      <c r="F2" s="249"/>
      <c r="G2" s="249"/>
      <c r="H2" s="249"/>
      <c r="I2" s="249"/>
      <c r="J2" s="249"/>
      <c r="K2" s="249"/>
      <c r="L2" s="249"/>
      <c r="M2" s="249"/>
      <c r="N2" s="249"/>
      <c r="O2" s="249"/>
      <c r="P2" s="51"/>
    </row>
    <row r="3" spans="1:39" ht="17.25" x14ac:dyDescent="0.2">
      <c r="C3" s="250" t="s">
        <v>337</v>
      </c>
      <c r="D3" s="250"/>
      <c r="E3" s="250"/>
      <c r="F3" s="250"/>
      <c r="G3" s="250"/>
      <c r="H3" s="250"/>
      <c r="I3" s="250"/>
      <c r="J3" s="250"/>
      <c r="K3" s="250"/>
      <c r="L3" s="250"/>
      <c r="M3" s="250"/>
      <c r="N3" s="250"/>
      <c r="O3" s="250"/>
      <c r="P3" s="51"/>
    </row>
    <row r="4" spans="1:39" ht="17.25" x14ac:dyDescent="0.2">
      <c r="C4" s="250" t="s">
        <v>338</v>
      </c>
      <c r="D4" s="250"/>
      <c r="E4" s="250"/>
      <c r="F4" s="250"/>
      <c r="G4" s="250"/>
      <c r="H4" s="250"/>
      <c r="I4" s="250"/>
      <c r="J4" s="250"/>
      <c r="K4" s="250"/>
      <c r="L4" s="250"/>
      <c r="M4" s="250"/>
      <c r="N4" s="250"/>
      <c r="O4" s="250"/>
      <c r="P4" s="51"/>
    </row>
    <row r="5" spans="1:39" ht="18" thickBot="1" x14ac:dyDescent="0.25">
      <c r="C5" s="52"/>
      <c r="D5" s="51"/>
      <c r="E5" s="51"/>
      <c r="F5" s="51"/>
      <c r="G5" s="51"/>
      <c r="H5" s="51"/>
      <c r="I5" s="51"/>
      <c r="J5" s="51"/>
      <c r="K5" s="51"/>
      <c r="L5" s="51"/>
      <c r="M5" s="53"/>
      <c r="N5" s="51"/>
      <c r="O5" s="53" t="s">
        <v>335</v>
      </c>
      <c r="P5" s="51"/>
    </row>
    <row r="6" spans="1:39" ht="18" thickBot="1" x14ac:dyDescent="0.25">
      <c r="A6" s="50" t="s">
        <v>314</v>
      </c>
      <c r="C6" s="251" t="s">
        <v>0</v>
      </c>
      <c r="D6" s="252"/>
      <c r="E6" s="252"/>
      <c r="F6" s="252"/>
      <c r="G6" s="252"/>
      <c r="H6" s="252"/>
      <c r="I6" s="252"/>
      <c r="J6" s="252"/>
      <c r="K6" s="252"/>
      <c r="L6" s="252"/>
      <c r="M6" s="252"/>
      <c r="N6" s="253" t="s">
        <v>316</v>
      </c>
      <c r="O6" s="254"/>
      <c r="P6" s="51"/>
    </row>
    <row r="7" spans="1:39" ht="15" customHeight="1" x14ac:dyDescent="0.15">
      <c r="A7" s="50" t="s">
        <v>135</v>
      </c>
      <c r="C7" s="54"/>
      <c r="D7" s="55" t="s">
        <v>136</v>
      </c>
      <c r="E7" s="55"/>
      <c r="F7" s="56"/>
      <c r="G7" s="55"/>
      <c r="H7" s="55"/>
      <c r="I7" s="55"/>
      <c r="J7" s="55"/>
      <c r="K7" s="56"/>
      <c r="L7" s="56"/>
      <c r="M7" s="56"/>
      <c r="N7" s="57">
        <v>65448010</v>
      </c>
      <c r="O7" s="58"/>
      <c r="P7" s="59"/>
      <c r="R7" s="6">
        <f>IF(AND(R8="-",R23="-"),"-",SUM(R8,R23))</f>
        <v>65448010402</v>
      </c>
      <c r="AM7" s="220"/>
    </row>
    <row r="8" spans="1:39" ht="15" customHeight="1" x14ac:dyDescent="0.15">
      <c r="A8" s="50" t="s">
        <v>137</v>
      </c>
      <c r="C8" s="54"/>
      <c r="D8" s="55"/>
      <c r="E8" s="55" t="s">
        <v>138</v>
      </c>
      <c r="F8" s="55"/>
      <c r="G8" s="55"/>
      <c r="H8" s="55"/>
      <c r="I8" s="55"/>
      <c r="J8" s="55"/>
      <c r="K8" s="56"/>
      <c r="L8" s="56"/>
      <c r="M8" s="56"/>
      <c r="N8" s="57">
        <v>24399318</v>
      </c>
      <c r="O8" s="60"/>
      <c r="P8" s="59"/>
      <c r="R8" s="6">
        <f>IF(COUNTIF(R9:R22,"-")=COUNTA(R9:R22),"-",SUM(R9,R14,R19))</f>
        <v>24399317802</v>
      </c>
      <c r="AM8" s="220"/>
    </row>
    <row r="9" spans="1:39" ht="15" customHeight="1" x14ac:dyDescent="0.15">
      <c r="A9" s="50" t="s">
        <v>139</v>
      </c>
      <c r="C9" s="54"/>
      <c r="D9" s="55"/>
      <c r="E9" s="55"/>
      <c r="F9" s="55" t="s">
        <v>140</v>
      </c>
      <c r="G9" s="55"/>
      <c r="H9" s="55"/>
      <c r="I9" s="55"/>
      <c r="J9" s="55"/>
      <c r="K9" s="56"/>
      <c r="L9" s="56"/>
      <c r="M9" s="56"/>
      <c r="N9" s="57">
        <v>7819486</v>
      </c>
      <c r="O9" s="60"/>
      <c r="P9" s="59"/>
      <c r="R9" s="6">
        <f>IF(COUNTIF(R10:R13,"-")=COUNTA(R10:R13),"-",SUM(R10:R13))</f>
        <v>7819486406</v>
      </c>
      <c r="AM9" s="220"/>
    </row>
    <row r="10" spans="1:39" ht="15" customHeight="1" x14ac:dyDescent="0.15">
      <c r="A10" s="50" t="s">
        <v>141</v>
      </c>
      <c r="C10" s="54"/>
      <c r="D10" s="55"/>
      <c r="E10" s="55"/>
      <c r="F10" s="55"/>
      <c r="G10" s="55" t="s">
        <v>142</v>
      </c>
      <c r="H10" s="55"/>
      <c r="I10" s="55"/>
      <c r="J10" s="55"/>
      <c r="K10" s="56"/>
      <c r="L10" s="56"/>
      <c r="M10" s="56"/>
      <c r="N10" s="57">
        <v>6454271</v>
      </c>
      <c r="O10" s="60"/>
      <c r="P10" s="59"/>
      <c r="R10" s="6">
        <v>6454270791</v>
      </c>
      <c r="AM10" s="220"/>
    </row>
    <row r="11" spans="1:39" ht="15" customHeight="1" x14ac:dyDescent="0.15">
      <c r="A11" s="50" t="s">
        <v>143</v>
      </c>
      <c r="C11" s="54"/>
      <c r="D11" s="55"/>
      <c r="E11" s="55"/>
      <c r="F11" s="55"/>
      <c r="G11" s="55" t="s">
        <v>144</v>
      </c>
      <c r="H11" s="55"/>
      <c r="I11" s="55"/>
      <c r="J11" s="55"/>
      <c r="K11" s="56"/>
      <c r="L11" s="56"/>
      <c r="M11" s="56"/>
      <c r="N11" s="57">
        <v>484546</v>
      </c>
      <c r="O11" s="60"/>
      <c r="P11" s="59"/>
      <c r="R11" s="6">
        <v>484545742</v>
      </c>
      <c r="AM11" s="220"/>
    </row>
    <row r="12" spans="1:39" ht="15" customHeight="1" x14ac:dyDescent="0.15">
      <c r="A12" s="50" t="s">
        <v>145</v>
      </c>
      <c r="C12" s="54"/>
      <c r="D12" s="55"/>
      <c r="E12" s="55"/>
      <c r="F12" s="55"/>
      <c r="G12" s="55" t="s">
        <v>146</v>
      </c>
      <c r="H12" s="55"/>
      <c r="I12" s="55"/>
      <c r="J12" s="55"/>
      <c r="K12" s="56"/>
      <c r="L12" s="56"/>
      <c r="M12" s="56"/>
      <c r="N12" s="57">
        <v>532274</v>
      </c>
      <c r="O12" s="60"/>
      <c r="P12" s="59"/>
      <c r="R12" s="6">
        <v>532274477</v>
      </c>
      <c r="AM12" s="220"/>
    </row>
    <row r="13" spans="1:39" ht="15" customHeight="1" x14ac:dyDescent="0.15">
      <c r="A13" s="50" t="s">
        <v>147</v>
      </c>
      <c r="C13" s="54"/>
      <c r="D13" s="55"/>
      <c r="E13" s="55"/>
      <c r="F13" s="55"/>
      <c r="G13" s="55" t="s">
        <v>35</v>
      </c>
      <c r="H13" s="55"/>
      <c r="I13" s="55"/>
      <c r="J13" s="55"/>
      <c r="K13" s="56"/>
      <c r="L13" s="56"/>
      <c r="M13" s="56"/>
      <c r="N13" s="57">
        <v>348395</v>
      </c>
      <c r="O13" s="60"/>
      <c r="P13" s="59"/>
      <c r="R13" s="6">
        <v>348395396</v>
      </c>
      <c r="AM13" s="220"/>
    </row>
    <row r="14" spans="1:39" ht="15" customHeight="1" x14ac:dyDescent="0.15">
      <c r="A14" s="50" t="s">
        <v>148</v>
      </c>
      <c r="C14" s="54"/>
      <c r="D14" s="55"/>
      <c r="E14" s="55"/>
      <c r="F14" s="55" t="s">
        <v>149</v>
      </c>
      <c r="G14" s="55"/>
      <c r="H14" s="55"/>
      <c r="I14" s="55"/>
      <c r="J14" s="55"/>
      <c r="K14" s="56"/>
      <c r="L14" s="56"/>
      <c r="M14" s="56"/>
      <c r="N14" s="57">
        <v>15950389</v>
      </c>
      <c r="O14" s="60"/>
      <c r="P14" s="59"/>
      <c r="R14" s="6">
        <f>IF(COUNTIF(R15:R18,"-")=COUNTA(R15:R18),"-",SUM(R15:R18))</f>
        <v>15950388694</v>
      </c>
      <c r="AM14" s="220"/>
    </row>
    <row r="15" spans="1:39" ht="15" customHeight="1" x14ac:dyDescent="0.15">
      <c r="A15" s="50" t="s">
        <v>150</v>
      </c>
      <c r="C15" s="54"/>
      <c r="D15" s="55"/>
      <c r="E15" s="55"/>
      <c r="F15" s="55"/>
      <c r="G15" s="55" t="s">
        <v>151</v>
      </c>
      <c r="H15" s="55"/>
      <c r="I15" s="55"/>
      <c r="J15" s="55"/>
      <c r="K15" s="56"/>
      <c r="L15" s="56"/>
      <c r="M15" s="56"/>
      <c r="N15" s="57">
        <v>9299201</v>
      </c>
      <c r="O15" s="60"/>
      <c r="P15" s="59"/>
      <c r="R15" s="6">
        <v>9299201077</v>
      </c>
      <c r="AM15" s="220"/>
    </row>
    <row r="16" spans="1:39" ht="15" customHeight="1" x14ac:dyDescent="0.15">
      <c r="A16" s="50" t="s">
        <v>152</v>
      </c>
      <c r="C16" s="54"/>
      <c r="D16" s="55"/>
      <c r="E16" s="55"/>
      <c r="F16" s="55"/>
      <c r="G16" s="55" t="s">
        <v>153</v>
      </c>
      <c r="H16" s="55"/>
      <c r="I16" s="55"/>
      <c r="J16" s="55"/>
      <c r="K16" s="56"/>
      <c r="L16" s="56"/>
      <c r="M16" s="56"/>
      <c r="N16" s="57">
        <v>204361</v>
      </c>
      <c r="O16" s="60"/>
      <c r="P16" s="59"/>
      <c r="R16" s="6">
        <v>204360755</v>
      </c>
      <c r="AM16" s="220"/>
    </row>
    <row r="17" spans="1:39" ht="15" customHeight="1" x14ac:dyDescent="0.15">
      <c r="A17" s="50" t="s">
        <v>154</v>
      </c>
      <c r="C17" s="54"/>
      <c r="D17" s="55"/>
      <c r="E17" s="55"/>
      <c r="F17" s="55"/>
      <c r="G17" s="55" t="s">
        <v>155</v>
      </c>
      <c r="H17" s="55"/>
      <c r="I17" s="55"/>
      <c r="J17" s="55"/>
      <c r="K17" s="56"/>
      <c r="L17" s="56"/>
      <c r="M17" s="56"/>
      <c r="N17" s="57">
        <v>6434242</v>
      </c>
      <c r="O17" s="60"/>
      <c r="P17" s="59"/>
      <c r="R17" s="6">
        <v>6434242011</v>
      </c>
      <c r="AM17" s="220"/>
    </row>
    <row r="18" spans="1:39" ht="15" customHeight="1" x14ac:dyDescent="0.15">
      <c r="A18" s="50" t="s">
        <v>156</v>
      </c>
      <c r="C18" s="54"/>
      <c r="D18" s="55"/>
      <c r="E18" s="55"/>
      <c r="F18" s="55"/>
      <c r="G18" s="55" t="s">
        <v>35</v>
      </c>
      <c r="H18" s="55"/>
      <c r="I18" s="55"/>
      <c r="J18" s="55"/>
      <c r="K18" s="56"/>
      <c r="L18" s="56"/>
      <c r="M18" s="56"/>
      <c r="N18" s="57">
        <v>12585</v>
      </c>
      <c r="O18" s="60"/>
      <c r="P18" s="59"/>
      <c r="R18" s="6">
        <v>12584851</v>
      </c>
      <c r="AM18" s="220"/>
    </row>
    <row r="19" spans="1:39" ht="15" customHeight="1" x14ac:dyDescent="0.15">
      <c r="A19" s="50" t="s">
        <v>157</v>
      </c>
      <c r="C19" s="54"/>
      <c r="D19" s="55"/>
      <c r="E19" s="55"/>
      <c r="F19" s="55" t="s">
        <v>158</v>
      </c>
      <c r="G19" s="55"/>
      <c r="H19" s="55"/>
      <c r="I19" s="55"/>
      <c r="J19" s="55"/>
      <c r="K19" s="56"/>
      <c r="L19" s="56"/>
      <c r="M19" s="56"/>
      <c r="N19" s="57">
        <v>629443</v>
      </c>
      <c r="O19" s="60"/>
      <c r="P19" s="59"/>
      <c r="R19" s="6">
        <f>IF(COUNTIF(R20:R22,"-")=COUNTA(R20:R22),"-",SUM(R20:R22))</f>
        <v>629442702</v>
      </c>
      <c r="AM19" s="220"/>
    </row>
    <row r="20" spans="1:39" ht="15" customHeight="1" x14ac:dyDescent="0.15">
      <c r="A20" s="50" t="s">
        <v>159</v>
      </c>
      <c r="C20" s="54"/>
      <c r="D20" s="55"/>
      <c r="E20" s="55"/>
      <c r="F20" s="56"/>
      <c r="G20" s="56" t="s">
        <v>160</v>
      </c>
      <c r="H20" s="56"/>
      <c r="I20" s="55"/>
      <c r="J20" s="55"/>
      <c r="K20" s="56"/>
      <c r="L20" s="56"/>
      <c r="M20" s="56"/>
      <c r="N20" s="57">
        <v>179337</v>
      </c>
      <c r="O20" s="60"/>
      <c r="P20" s="59"/>
      <c r="R20" s="6">
        <v>179337048</v>
      </c>
      <c r="AM20" s="220"/>
    </row>
    <row r="21" spans="1:39" ht="15" customHeight="1" x14ac:dyDescent="0.15">
      <c r="A21" s="50" t="s">
        <v>161</v>
      </c>
      <c r="C21" s="54"/>
      <c r="D21" s="55"/>
      <c r="E21" s="55"/>
      <c r="F21" s="56"/>
      <c r="G21" s="55" t="s">
        <v>162</v>
      </c>
      <c r="H21" s="55"/>
      <c r="I21" s="55"/>
      <c r="J21" s="55"/>
      <c r="K21" s="56"/>
      <c r="L21" s="56"/>
      <c r="M21" s="56"/>
      <c r="N21" s="57">
        <v>451</v>
      </c>
      <c r="O21" s="60"/>
      <c r="P21" s="59"/>
      <c r="R21" s="6">
        <v>450830</v>
      </c>
      <c r="AM21" s="220"/>
    </row>
    <row r="22" spans="1:39" ht="15" customHeight="1" x14ac:dyDescent="0.15">
      <c r="A22" s="50" t="s">
        <v>163</v>
      </c>
      <c r="C22" s="54"/>
      <c r="D22" s="55"/>
      <c r="E22" s="55"/>
      <c r="F22" s="56"/>
      <c r="G22" s="55" t="s">
        <v>35</v>
      </c>
      <c r="H22" s="55"/>
      <c r="I22" s="55"/>
      <c r="J22" s="55"/>
      <c r="K22" s="56"/>
      <c r="L22" s="56"/>
      <c r="M22" s="56"/>
      <c r="N22" s="57">
        <v>449655</v>
      </c>
      <c r="O22" s="60"/>
      <c r="P22" s="59"/>
      <c r="R22" s="6">
        <v>449654824</v>
      </c>
      <c r="AM22" s="220"/>
    </row>
    <row r="23" spans="1:39" ht="15" customHeight="1" x14ac:dyDescent="0.15">
      <c r="A23" s="50" t="s">
        <v>164</v>
      </c>
      <c r="C23" s="54"/>
      <c r="D23" s="55"/>
      <c r="E23" s="56" t="s">
        <v>165</v>
      </c>
      <c r="F23" s="56"/>
      <c r="G23" s="55"/>
      <c r="H23" s="55"/>
      <c r="I23" s="55"/>
      <c r="J23" s="55"/>
      <c r="K23" s="56"/>
      <c r="L23" s="56"/>
      <c r="M23" s="56"/>
      <c r="N23" s="57">
        <v>41048693</v>
      </c>
      <c r="O23" s="60"/>
      <c r="P23" s="59"/>
      <c r="R23" s="6">
        <f>IF(COUNTIF(R24:R27,"-")=COUNTA(R24:R27),"-",SUM(R24:R27))</f>
        <v>41048692600</v>
      </c>
      <c r="AM23" s="220"/>
    </row>
    <row r="24" spans="1:39" ht="15" customHeight="1" x14ac:dyDescent="0.15">
      <c r="A24" s="50" t="s">
        <v>166</v>
      </c>
      <c r="C24" s="54"/>
      <c r="D24" s="55"/>
      <c r="E24" s="55"/>
      <c r="F24" s="55" t="s">
        <v>167</v>
      </c>
      <c r="G24" s="55"/>
      <c r="H24" s="55"/>
      <c r="I24" s="55"/>
      <c r="J24" s="55"/>
      <c r="K24" s="56"/>
      <c r="L24" s="56"/>
      <c r="M24" s="56"/>
      <c r="N24" s="57">
        <v>22362475</v>
      </c>
      <c r="O24" s="60"/>
      <c r="P24" s="59"/>
      <c r="R24" s="6">
        <v>22362475434</v>
      </c>
      <c r="AM24" s="220"/>
    </row>
    <row r="25" spans="1:39" ht="15" customHeight="1" x14ac:dyDescent="0.15">
      <c r="A25" s="50" t="s">
        <v>168</v>
      </c>
      <c r="C25" s="54"/>
      <c r="D25" s="55"/>
      <c r="E25" s="55"/>
      <c r="F25" s="55" t="s">
        <v>169</v>
      </c>
      <c r="G25" s="55"/>
      <c r="H25" s="55"/>
      <c r="I25" s="55"/>
      <c r="J25" s="55"/>
      <c r="K25" s="56"/>
      <c r="L25" s="56"/>
      <c r="M25" s="56"/>
      <c r="N25" s="57">
        <v>17958836</v>
      </c>
      <c r="O25" s="60"/>
      <c r="P25" s="59"/>
      <c r="R25" s="6">
        <v>17958836147</v>
      </c>
      <c r="AM25" s="220"/>
    </row>
    <row r="26" spans="1:39" ht="15" customHeight="1" x14ac:dyDescent="0.15">
      <c r="A26" s="50" t="s">
        <v>170</v>
      </c>
      <c r="C26" s="54"/>
      <c r="D26" s="55"/>
      <c r="E26" s="55"/>
      <c r="F26" s="55" t="s">
        <v>171</v>
      </c>
      <c r="G26" s="55"/>
      <c r="H26" s="55"/>
      <c r="I26" s="55"/>
      <c r="J26" s="55"/>
      <c r="K26" s="56"/>
      <c r="L26" s="56"/>
      <c r="M26" s="56"/>
      <c r="N26" s="57">
        <v>714895</v>
      </c>
      <c r="O26" s="60"/>
      <c r="P26" s="59"/>
      <c r="R26" s="6">
        <v>714895077</v>
      </c>
      <c r="AM26" s="220"/>
    </row>
    <row r="27" spans="1:39" ht="15" customHeight="1" x14ac:dyDescent="0.15">
      <c r="A27" s="50" t="s">
        <v>172</v>
      </c>
      <c r="C27" s="54"/>
      <c r="D27" s="55"/>
      <c r="E27" s="55"/>
      <c r="F27" s="55" t="s">
        <v>35</v>
      </c>
      <c r="G27" s="55"/>
      <c r="H27" s="55"/>
      <c r="I27" s="55"/>
      <c r="J27" s="55"/>
      <c r="K27" s="56"/>
      <c r="L27" s="56"/>
      <c r="M27" s="56"/>
      <c r="N27" s="57">
        <v>12486</v>
      </c>
      <c r="O27" s="60"/>
      <c r="P27" s="59"/>
      <c r="R27" s="6">
        <v>12485942</v>
      </c>
      <c r="AM27" s="220"/>
    </row>
    <row r="28" spans="1:39" ht="15" customHeight="1" x14ac:dyDescent="0.15">
      <c r="A28" s="50" t="s">
        <v>173</v>
      </c>
      <c r="C28" s="54"/>
      <c r="D28" s="55" t="s">
        <v>174</v>
      </c>
      <c r="E28" s="55"/>
      <c r="F28" s="55"/>
      <c r="G28" s="55"/>
      <c r="H28" s="55"/>
      <c r="I28" s="55"/>
      <c r="J28" s="55"/>
      <c r="K28" s="56"/>
      <c r="L28" s="56"/>
      <c r="M28" s="56"/>
      <c r="N28" s="57">
        <v>4608139</v>
      </c>
      <c r="O28" s="60"/>
      <c r="P28" s="59"/>
      <c r="R28" s="6">
        <f>IF(COUNTIF(R29:R30,"-")=COUNTA(R29:R30),"-",SUM(R29:R30))</f>
        <v>4608138686</v>
      </c>
      <c r="AM28" s="220"/>
    </row>
    <row r="29" spans="1:39" ht="15" customHeight="1" x14ac:dyDescent="0.15">
      <c r="A29" s="50" t="s">
        <v>175</v>
      </c>
      <c r="C29" s="54"/>
      <c r="D29" s="55"/>
      <c r="E29" s="55" t="s">
        <v>176</v>
      </c>
      <c r="F29" s="55"/>
      <c r="G29" s="55"/>
      <c r="H29" s="55"/>
      <c r="I29" s="55"/>
      <c r="J29" s="55"/>
      <c r="K29" s="61"/>
      <c r="L29" s="61"/>
      <c r="M29" s="61"/>
      <c r="N29" s="57">
        <v>3137709</v>
      </c>
      <c r="O29" s="60"/>
      <c r="P29" s="59"/>
      <c r="R29" s="6">
        <v>3137709203</v>
      </c>
      <c r="AM29" s="220"/>
    </row>
    <row r="30" spans="1:39" ht="15" customHeight="1" x14ac:dyDescent="0.15">
      <c r="A30" s="50" t="s">
        <v>177</v>
      </c>
      <c r="C30" s="54"/>
      <c r="D30" s="55"/>
      <c r="E30" s="55" t="s">
        <v>35</v>
      </c>
      <c r="F30" s="55"/>
      <c r="G30" s="56"/>
      <c r="H30" s="55"/>
      <c r="I30" s="55"/>
      <c r="J30" s="55"/>
      <c r="K30" s="61"/>
      <c r="L30" s="61"/>
      <c r="M30" s="61"/>
      <c r="N30" s="57">
        <v>1470429</v>
      </c>
      <c r="O30" s="60"/>
      <c r="P30" s="59"/>
      <c r="R30" s="6">
        <v>1470429483</v>
      </c>
      <c r="AM30" s="220"/>
    </row>
    <row r="31" spans="1:39" ht="15" customHeight="1" x14ac:dyDescent="0.15">
      <c r="A31" s="50" t="s">
        <v>133</v>
      </c>
      <c r="C31" s="62" t="s">
        <v>134</v>
      </c>
      <c r="D31" s="63"/>
      <c r="E31" s="63"/>
      <c r="F31" s="63"/>
      <c r="G31" s="63"/>
      <c r="H31" s="63"/>
      <c r="I31" s="63"/>
      <c r="J31" s="63"/>
      <c r="K31" s="64"/>
      <c r="L31" s="64"/>
      <c r="M31" s="64"/>
      <c r="N31" s="65">
        <v>-60839872</v>
      </c>
      <c r="O31" s="66"/>
      <c r="P31" s="59"/>
      <c r="R31" s="6">
        <f>IF(COUNTIF(R7:R28,"-")=COUNTA(R7:R28),"-",SUM(R28)-SUM(R7))</f>
        <v>-60839871716</v>
      </c>
      <c r="AM31" s="220"/>
    </row>
    <row r="32" spans="1:39" ht="15" customHeight="1" x14ac:dyDescent="0.15">
      <c r="A32" s="50" t="s">
        <v>180</v>
      </c>
      <c r="C32" s="54"/>
      <c r="D32" s="55" t="s">
        <v>181</v>
      </c>
      <c r="E32" s="55"/>
      <c r="F32" s="56"/>
      <c r="G32" s="55"/>
      <c r="H32" s="55"/>
      <c r="I32" s="55"/>
      <c r="J32" s="55"/>
      <c r="K32" s="56"/>
      <c r="L32" s="56"/>
      <c r="M32" s="56"/>
      <c r="N32" s="57">
        <v>77104</v>
      </c>
      <c r="O32" s="58"/>
      <c r="P32" s="59"/>
      <c r="R32" s="6">
        <f>IF(COUNTIF(R33:R36,"-")=COUNTA(R33:R36),"-",SUM(R33:R36))</f>
        <v>77103512</v>
      </c>
      <c r="AM32" s="220"/>
    </row>
    <row r="33" spans="1:39" ht="15" customHeight="1" x14ac:dyDescent="0.15">
      <c r="A33" s="50" t="s">
        <v>182</v>
      </c>
      <c r="C33" s="54"/>
      <c r="D33" s="55"/>
      <c r="E33" s="56" t="s">
        <v>183</v>
      </c>
      <c r="F33" s="56"/>
      <c r="G33" s="55"/>
      <c r="H33" s="55"/>
      <c r="I33" s="55"/>
      <c r="J33" s="55"/>
      <c r="K33" s="56"/>
      <c r="L33" s="56"/>
      <c r="M33" s="56"/>
      <c r="N33" s="57">
        <v>3649</v>
      </c>
      <c r="O33" s="60"/>
      <c r="P33" s="59"/>
      <c r="R33" s="6">
        <v>3649320</v>
      </c>
      <c r="AM33" s="220"/>
    </row>
    <row r="34" spans="1:39" ht="15" customHeight="1" x14ac:dyDescent="0.15">
      <c r="A34" s="50" t="s">
        <v>184</v>
      </c>
      <c r="C34" s="54"/>
      <c r="D34" s="55"/>
      <c r="E34" s="56" t="s">
        <v>185</v>
      </c>
      <c r="F34" s="56"/>
      <c r="G34" s="55"/>
      <c r="H34" s="55"/>
      <c r="I34" s="55"/>
      <c r="J34" s="55"/>
      <c r="K34" s="56"/>
      <c r="L34" s="56"/>
      <c r="M34" s="56"/>
      <c r="N34" s="57">
        <v>70971</v>
      </c>
      <c r="O34" s="60"/>
      <c r="P34" s="59"/>
      <c r="R34" s="6">
        <v>70970943</v>
      </c>
      <c r="AM34" s="220"/>
    </row>
    <row r="35" spans="1:39" ht="15" customHeight="1" x14ac:dyDescent="0.15">
      <c r="A35" s="50" t="s">
        <v>186</v>
      </c>
      <c r="C35" s="54"/>
      <c r="D35" s="55"/>
      <c r="E35" s="55" t="s">
        <v>187</v>
      </c>
      <c r="F35" s="55"/>
      <c r="G35" s="55"/>
      <c r="H35" s="55"/>
      <c r="I35" s="55"/>
      <c r="J35" s="55"/>
      <c r="K35" s="56"/>
      <c r="L35" s="56"/>
      <c r="M35" s="56"/>
      <c r="N35" s="57" t="s">
        <v>339</v>
      </c>
      <c r="O35" s="60"/>
      <c r="P35" s="59"/>
      <c r="R35" s="6" t="s">
        <v>11</v>
      </c>
      <c r="AM35" s="220"/>
    </row>
    <row r="36" spans="1:39" ht="15" customHeight="1" x14ac:dyDescent="0.15">
      <c r="A36" s="50" t="s">
        <v>188</v>
      </c>
      <c r="C36" s="54"/>
      <c r="D36" s="55"/>
      <c r="E36" s="55" t="s">
        <v>35</v>
      </c>
      <c r="F36" s="55"/>
      <c r="G36" s="55"/>
      <c r="H36" s="55"/>
      <c r="I36" s="55"/>
      <c r="J36" s="55"/>
      <c r="K36" s="56"/>
      <c r="L36" s="56"/>
      <c r="M36" s="56"/>
      <c r="N36" s="57">
        <v>2483</v>
      </c>
      <c r="O36" s="60"/>
      <c r="P36" s="59"/>
      <c r="R36" s="6">
        <v>2483249</v>
      </c>
      <c r="AM36" s="220"/>
    </row>
    <row r="37" spans="1:39" ht="15" customHeight="1" x14ac:dyDescent="0.15">
      <c r="A37" s="50" t="s">
        <v>189</v>
      </c>
      <c r="C37" s="54"/>
      <c r="D37" s="55" t="s">
        <v>190</v>
      </c>
      <c r="E37" s="55"/>
      <c r="F37" s="55"/>
      <c r="G37" s="55"/>
      <c r="H37" s="55"/>
      <c r="I37" s="55"/>
      <c r="J37" s="55"/>
      <c r="K37" s="61"/>
      <c r="L37" s="61"/>
      <c r="M37" s="61"/>
      <c r="N37" s="57">
        <v>1545</v>
      </c>
      <c r="O37" s="58"/>
      <c r="P37" s="59"/>
      <c r="R37" s="6">
        <f>IF(COUNTIF(R38:R39,"-")=COUNTA(R38:R39),"-",SUM(R38:R39))</f>
        <v>1544952</v>
      </c>
      <c r="AM37" s="220"/>
    </row>
    <row r="38" spans="1:39" ht="15" customHeight="1" x14ac:dyDescent="0.15">
      <c r="A38" s="50" t="s">
        <v>191</v>
      </c>
      <c r="C38" s="54"/>
      <c r="D38" s="55"/>
      <c r="E38" s="55" t="s">
        <v>192</v>
      </c>
      <c r="F38" s="55"/>
      <c r="G38" s="55"/>
      <c r="H38" s="55"/>
      <c r="I38" s="55"/>
      <c r="J38" s="55"/>
      <c r="K38" s="61"/>
      <c r="L38" s="61"/>
      <c r="M38" s="61"/>
      <c r="N38" s="57">
        <v>588</v>
      </c>
      <c r="O38" s="60"/>
      <c r="P38" s="59"/>
      <c r="R38" s="6">
        <v>587813</v>
      </c>
      <c r="AM38" s="220"/>
    </row>
    <row r="39" spans="1:39" ht="15" customHeight="1" thickBot="1" x14ac:dyDescent="0.2">
      <c r="A39" s="50" t="s">
        <v>193</v>
      </c>
      <c r="C39" s="54"/>
      <c r="D39" s="55"/>
      <c r="E39" s="55" t="s">
        <v>35</v>
      </c>
      <c r="F39" s="55"/>
      <c r="G39" s="55"/>
      <c r="H39" s="55"/>
      <c r="I39" s="55"/>
      <c r="J39" s="55"/>
      <c r="K39" s="61"/>
      <c r="L39" s="61"/>
      <c r="M39" s="61"/>
      <c r="N39" s="57">
        <v>957</v>
      </c>
      <c r="O39" s="60"/>
      <c r="P39" s="59"/>
      <c r="R39" s="6">
        <v>957139</v>
      </c>
      <c r="AM39" s="220"/>
    </row>
    <row r="40" spans="1:39" ht="15" customHeight="1" thickBot="1" x14ac:dyDescent="0.2">
      <c r="A40" s="50" t="s">
        <v>178</v>
      </c>
      <c r="C40" s="67" t="s">
        <v>179</v>
      </c>
      <c r="D40" s="68"/>
      <c r="E40" s="68"/>
      <c r="F40" s="68"/>
      <c r="G40" s="68"/>
      <c r="H40" s="68"/>
      <c r="I40" s="68"/>
      <c r="J40" s="68"/>
      <c r="K40" s="69"/>
      <c r="L40" s="69"/>
      <c r="M40" s="69"/>
      <c r="N40" s="70">
        <v>-60915430</v>
      </c>
      <c r="O40" s="71"/>
      <c r="P40" s="59"/>
      <c r="R40" s="6">
        <f>IF(COUNTIF(R31:R39,"-")=COUNTA(R31:R39),"-",SUM(R31,R37)-SUM(R32))</f>
        <v>-60915430276</v>
      </c>
      <c r="AM40" s="220"/>
    </row>
    <row r="41" spans="1:39" s="73" customFormat="1" ht="3.75" customHeight="1" x14ac:dyDescent="0.15">
      <c r="A41" s="72"/>
      <c r="C41" s="74"/>
      <c r="D41" s="74"/>
      <c r="E41" s="75"/>
      <c r="F41" s="75"/>
      <c r="G41" s="75"/>
      <c r="H41" s="75"/>
      <c r="I41" s="75"/>
      <c r="J41" s="76"/>
      <c r="K41" s="76"/>
      <c r="L41" s="76"/>
    </row>
    <row r="42" spans="1:39" s="73" customFormat="1" ht="15.6" customHeight="1" x14ac:dyDescent="0.15">
      <c r="A42" s="72"/>
      <c r="C42" s="77"/>
      <c r="D42" s="77"/>
      <c r="E42" s="78"/>
      <c r="F42" s="78"/>
      <c r="G42" s="78"/>
      <c r="H42" s="78"/>
      <c r="I42" s="78"/>
      <c r="J42" s="79"/>
      <c r="K42" s="79"/>
      <c r="L42" s="79"/>
    </row>
  </sheetData>
  <mergeCells count="5">
    <mergeCell ref="C2:O2"/>
    <mergeCell ref="C3:O3"/>
    <mergeCell ref="C4:O4"/>
    <mergeCell ref="C6:M6"/>
    <mergeCell ref="N6:O6"/>
  </mergeCells>
  <phoneticPr fontId="11"/>
  <pageMargins left="1.7716535433070868" right="0.70866141732283472" top="0.62992125984251968" bottom="0.39370078740157483" header="0.51181102362204722" footer="0.5118110236220472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X27"/>
  <sheetViews>
    <sheetView showGridLines="0" topLeftCell="B1" zoomScale="85" zoomScaleNormal="85" zoomScaleSheetLayoutView="100" workbookViewId="0">
      <selection activeCell="J5" sqref="J5"/>
    </sheetView>
  </sheetViews>
  <sheetFormatPr defaultColWidth="9" defaultRowHeight="12.75" x14ac:dyDescent="0.15"/>
  <cols>
    <col min="1" max="1" width="0" style="81" hidden="1" customWidth="1"/>
    <col min="2" max="2" width="1.125" style="83" customWidth="1"/>
    <col min="3" max="3" width="1.625" style="83" customWidth="1"/>
    <col min="4" max="9" width="2" style="83" customWidth="1"/>
    <col min="10" max="10" width="14.625" style="83" customWidth="1"/>
    <col min="11" max="11" width="16.75" style="83" customWidth="1"/>
    <col min="12" max="12" width="2.25" style="83" customWidth="1"/>
    <col min="13" max="13" width="16.75" style="83" customWidth="1"/>
    <col min="14" max="14" width="2.25" style="83" customWidth="1"/>
    <col min="15" max="15" width="16.75" style="83" customWidth="1"/>
    <col min="16" max="16" width="2.25" style="83" customWidth="1"/>
    <col min="17" max="17" width="16.75" style="83" customWidth="1"/>
    <col min="18" max="18" width="1.625" style="83" customWidth="1"/>
    <col min="19" max="19" width="1" style="83" customWidth="1"/>
    <col min="20" max="20" width="9" style="83"/>
    <col min="21" max="24" width="0" style="83" hidden="1" customWidth="1"/>
    <col min="25" max="16384" width="9" style="83"/>
  </cols>
  <sheetData>
    <row r="2" spans="1:24" ht="24" x14ac:dyDescent="0.25">
      <c r="B2" s="82"/>
      <c r="C2" s="255" t="s">
        <v>409</v>
      </c>
      <c r="D2" s="255"/>
      <c r="E2" s="255"/>
      <c r="F2" s="255"/>
      <c r="G2" s="255"/>
      <c r="H2" s="255"/>
      <c r="I2" s="255"/>
      <c r="J2" s="255"/>
      <c r="K2" s="255"/>
      <c r="L2" s="255"/>
      <c r="M2" s="255"/>
      <c r="N2" s="255"/>
      <c r="O2" s="255"/>
      <c r="P2" s="255"/>
      <c r="Q2" s="255"/>
      <c r="R2" s="255"/>
    </row>
    <row r="3" spans="1:24" ht="17.25" x14ac:dyDescent="0.2">
      <c r="B3" s="84"/>
      <c r="C3" s="256" t="s">
        <v>337</v>
      </c>
      <c r="D3" s="256"/>
      <c r="E3" s="256"/>
      <c r="F3" s="256"/>
      <c r="G3" s="256"/>
      <c r="H3" s="256"/>
      <c r="I3" s="256"/>
      <c r="J3" s="256"/>
      <c r="K3" s="256"/>
      <c r="L3" s="256"/>
      <c r="M3" s="256"/>
      <c r="N3" s="256"/>
      <c r="O3" s="256"/>
      <c r="P3" s="256"/>
      <c r="Q3" s="256"/>
      <c r="R3" s="256"/>
    </row>
    <row r="4" spans="1:24" ht="17.25" x14ac:dyDescent="0.2">
      <c r="B4" s="84"/>
      <c r="C4" s="256" t="s">
        <v>338</v>
      </c>
      <c r="D4" s="256"/>
      <c r="E4" s="256"/>
      <c r="F4" s="256"/>
      <c r="G4" s="256"/>
      <c r="H4" s="256"/>
      <c r="I4" s="256"/>
      <c r="J4" s="256"/>
      <c r="K4" s="256"/>
      <c r="L4" s="256"/>
      <c r="M4" s="256"/>
      <c r="N4" s="256"/>
      <c r="O4" s="256"/>
      <c r="P4" s="256"/>
      <c r="Q4" s="256"/>
      <c r="R4" s="256"/>
    </row>
    <row r="5" spans="1:24" ht="15.75" customHeight="1" thickBot="1" x14ac:dyDescent="0.2">
      <c r="B5" s="85"/>
      <c r="C5" s="86"/>
      <c r="D5" s="86"/>
      <c r="E5" s="86"/>
      <c r="F5" s="86"/>
      <c r="G5" s="86"/>
      <c r="H5" s="86"/>
      <c r="I5" s="86"/>
      <c r="J5" s="87"/>
      <c r="K5" s="86"/>
      <c r="L5" s="87"/>
      <c r="M5" s="86"/>
      <c r="N5" s="86"/>
      <c r="O5" s="86"/>
      <c r="P5" s="86"/>
      <c r="Q5" s="86"/>
      <c r="R5" s="87" t="s">
        <v>335</v>
      </c>
    </row>
    <row r="6" spans="1:24" ht="12.75" customHeight="1" x14ac:dyDescent="0.15">
      <c r="B6" s="88"/>
      <c r="C6" s="257" t="s">
        <v>0</v>
      </c>
      <c r="D6" s="258"/>
      <c r="E6" s="258"/>
      <c r="F6" s="258"/>
      <c r="G6" s="258"/>
      <c r="H6" s="258"/>
      <c r="I6" s="258"/>
      <c r="J6" s="259"/>
      <c r="K6" s="263" t="s">
        <v>321</v>
      </c>
      <c r="L6" s="258"/>
      <c r="M6" s="89"/>
      <c r="N6" s="89"/>
      <c r="O6" s="89"/>
      <c r="P6" s="89"/>
      <c r="Q6" s="89"/>
      <c r="R6" s="90"/>
    </row>
    <row r="7" spans="1:24" ht="29.25" customHeight="1" thickBot="1" x14ac:dyDescent="0.2">
      <c r="A7" s="81" t="s">
        <v>314</v>
      </c>
      <c r="B7" s="88"/>
      <c r="C7" s="260"/>
      <c r="D7" s="261"/>
      <c r="E7" s="261"/>
      <c r="F7" s="261"/>
      <c r="G7" s="261"/>
      <c r="H7" s="261"/>
      <c r="I7" s="261"/>
      <c r="J7" s="262"/>
      <c r="K7" s="264"/>
      <c r="L7" s="261"/>
      <c r="M7" s="265" t="s">
        <v>322</v>
      </c>
      <c r="N7" s="266"/>
      <c r="O7" s="265" t="s">
        <v>323</v>
      </c>
      <c r="P7" s="266"/>
      <c r="Q7" s="265" t="s">
        <v>132</v>
      </c>
      <c r="R7" s="267"/>
    </row>
    <row r="8" spans="1:24" ht="16.5" customHeight="1" x14ac:dyDescent="0.15">
      <c r="A8" s="81" t="s">
        <v>194</v>
      </c>
      <c r="B8" s="91"/>
      <c r="C8" s="92" t="s">
        <v>195</v>
      </c>
      <c r="D8" s="93"/>
      <c r="E8" s="93"/>
      <c r="F8" s="93"/>
      <c r="G8" s="93"/>
      <c r="H8" s="93"/>
      <c r="I8" s="93"/>
      <c r="J8" s="94"/>
      <c r="K8" s="95">
        <v>184038788</v>
      </c>
      <c r="L8" s="96"/>
      <c r="M8" s="95">
        <v>213694203</v>
      </c>
      <c r="N8" s="97"/>
      <c r="O8" s="95">
        <v>-29655415</v>
      </c>
      <c r="P8" s="97"/>
      <c r="Q8" s="98">
        <v>0</v>
      </c>
      <c r="R8" s="99"/>
      <c r="U8" s="221">
        <f t="shared" ref="U8:U13" si="0">IF(COUNTIF(V8:X8,"-")=COUNTA(V8:X8),"-",SUM(V8:X8))</f>
        <v>184038787907</v>
      </c>
      <c r="V8" s="221">
        <v>213694203071</v>
      </c>
      <c r="W8" s="221">
        <v>-29655415164</v>
      </c>
      <c r="X8" s="221">
        <v>0</v>
      </c>
    </row>
    <row r="9" spans="1:24" ht="16.5" customHeight="1" x14ac:dyDescent="0.15">
      <c r="A9" s="81" t="s">
        <v>196</v>
      </c>
      <c r="B9" s="91"/>
      <c r="C9" s="24"/>
      <c r="D9" s="19" t="s">
        <v>197</v>
      </c>
      <c r="E9" s="19"/>
      <c r="F9" s="19"/>
      <c r="G9" s="19"/>
      <c r="H9" s="19"/>
      <c r="I9" s="19"/>
      <c r="J9" s="100"/>
      <c r="K9" s="101">
        <v>-60915430</v>
      </c>
      <c r="L9" s="102"/>
      <c r="M9" s="272"/>
      <c r="N9" s="273"/>
      <c r="O9" s="101">
        <v>-60915430</v>
      </c>
      <c r="P9" s="103"/>
      <c r="Q9" s="104">
        <v>0</v>
      </c>
      <c r="R9" s="105"/>
      <c r="U9" s="221">
        <f t="shared" si="0"/>
        <v>-60915430276</v>
      </c>
      <c r="V9" s="221" t="s">
        <v>11</v>
      </c>
      <c r="W9" s="221">
        <v>-60915430276</v>
      </c>
      <c r="X9" s="221">
        <v>0</v>
      </c>
    </row>
    <row r="10" spans="1:24" ht="16.5" customHeight="1" x14ac:dyDescent="0.15">
      <c r="A10" s="81" t="s">
        <v>198</v>
      </c>
      <c r="B10" s="88"/>
      <c r="C10" s="106"/>
      <c r="D10" s="100" t="s">
        <v>199</v>
      </c>
      <c r="E10" s="100"/>
      <c r="F10" s="100"/>
      <c r="G10" s="100"/>
      <c r="H10" s="100"/>
      <c r="I10" s="100"/>
      <c r="J10" s="100"/>
      <c r="K10" s="101">
        <v>59756521</v>
      </c>
      <c r="L10" s="102"/>
      <c r="M10" s="274"/>
      <c r="N10" s="275"/>
      <c r="O10" s="101">
        <v>59756521</v>
      </c>
      <c r="P10" s="103"/>
      <c r="Q10" s="104">
        <v>0</v>
      </c>
      <c r="R10" s="107"/>
      <c r="U10" s="221">
        <f t="shared" si="0"/>
        <v>59756520691</v>
      </c>
      <c r="V10" s="221" t="s">
        <v>11</v>
      </c>
      <c r="W10" s="221">
        <f>IF(COUNTIF(W11:W12,"-")=COUNTA(W11:W12),"-",SUM(W11:W12))</f>
        <v>59756520691</v>
      </c>
      <c r="X10" s="221">
        <f>IF(COUNTIF(X11:X12,"-")=COUNTA(X11:X12),"-",SUM(X11:X12))</f>
        <v>0</v>
      </c>
    </row>
    <row r="11" spans="1:24" ht="16.5" customHeight="1" x14ac:dyDescent="0.15">
      <c r="A11" s="81" t="s">
        <v>200</v>
      </c>
      <c r="B11" s="88"/>
      <c r="C11" s="108"/>
      <c r="D11" s="100"/>
      <c r="E11" s="109" t="s">
        <v>201</v>
      </c>
      <c r="F11" s="109"/>
      <c r="G11" s="109"/>
      <c r="H11" s="109"/>
      <c r="I11" s="109"/>
      <c r="J11" s="100"/>
      <c r="K11" s="101">
        <v>42179855</v>
      </c>
      <c r="L11" s="102"/>
      <c r="M11" s="274"/>
      <c r="N11" s="275"/>
      <c r="O11" s="101">
        <v>42179855</v>
      </c>
      <c r="P11" s="103"/>
      <c r="Q11" s="104">
        <v>0</v>
      </c>
      <c r="R11" s="107"/>
      <c r="U11" s="221">
        <f t="shared" si="0"/>
        <v>42179854701</v>
      </c>
      <c r="V11" s="221" t="s">
        <v>11</v>
      </c>
      <c r="W11" s="221">
        <v>42179854701</v>
      </c>
      <c r="X11" s="221">
        <v>0</v>
      </c>
    </row>
    <row r="12" spans="1:24" ht="16.5" customHeight="1" x14ac:dyDescent="0.15">
      <c r="A12" s="81" t="s">
        <v>202</v>
      </c>
      <c r="B12" s="88"/>
      <c r="C12" s="110"/>
      <c r="D12" s="111"/>
      <c r="E12" s="111" t="s">
        <v>203</v>
      </c>
      <c r="F12" s="111"/>
      <c r="G12" s="111"/>
      <c r="H12" s="111"/>
      <c r="I12" s="111"/>
      <c r="J12" s="112"/>
      <c r="K12" s="113">
        <v>17576666</v>
      </c>
      <c r="L12" s="114"/>
      <c r="M12" s="276"/>
      <c r="N12" s="277"/>
      <c r="O12" s="113">
        <v>17576666</v>
      </c>
      <c r="P12" s="115"/>
      <c r="Q12" s="116">
        <v>0</v>
      </c>
      <c r="R12" s="117"/>
      <c r="U12" s="221">
        <f t="shared" si="0"/>
        <v>17576665990</v>
      </c>
      <c r="V12" s="221" t="s">
        <v>11</v>
      </c>
      <c r="W12" s="221">
        <v>17576665990</v>
      </c>
      <c r="X12" s="221">
        <v>0</v>
      </c>
    </row>
    <row r="13" spans="1:24" ht="16.5" customHeight="1" x14ac:dyDescent="0.15">
      <c r="A13" s="81" t="s">
        <v>204</v>
      </c>
      <c r="B13" s="88"/>
      <c r="C13" s="118"/>
      <c r="D13" s="119" t="s">
        <v>205</v>
      </c>
      <c r="E13" s="120"/>
      <c r="F13" s="119"/>
      <c r="G13" s="119"/>
      <c r="H13" s="119"/>
      <c r="I13" s="119"/>
      <c r="J13" s="121"/>
      <c r="K13" s="122">
        <v>-1158910</v>
      </c>
      <c r="L13" s="123"/>
      <c r="M13" s="278"/>
      <c r="N13" s="279"/>
      <c r="O13" s="122">
        <v>-1158910</v>
      </c>
      <c r="P13" s="124"/>
      <c r="Q13" s="125">
        <v>0</v>
      </c>
      <c r="R13" s="126"/>
      <c r="U13" s="221">
        <f t="shared" si="0"/>
        <v>-1158909585</v>
      </c>
      <c r="V13" s="221" t="s">
        <v>11</v>
      </c>
      <c r="W13" s="221">
        <f>IF(COUNTIF(W9:W10,"-")=COUNTA(W9:W10),"-",SUM(W9:W10))</f>
        <v>-1158909585</v>
      </c>
      <c r="X13" s="221">
        <f>IF(COUNTIF(X9:X10,"-")=COUNTA(X9:X10),"-",SUM(X9:X10))</f>
        <v>0</v>
      </c>
    </row>
    <row r="14" spans="1:24" ht="16.5" customHeight="1" x14ac:dyDescent="0.15">
      <c r="A14" s="81" t="s">
        <v>206</v>
      </c>
      <c r="B14" s="88"/>
      <c r="C14" s="24"/>
      <c r="D14" s="127" t="s">
        <v>324</v>
      </c>
      <c r="E14" s="127"/>
      <c r="F14" s="127"/>
      <c r="G14" s="109"/>
      <c r="H14" s="109"/>
      <c r="I14" s="109"/>
      <c r="J14" s="100"/>
      <c r="K14" s="268"/>
      <c r="L14" s="269"/>
      <c r="M14" s="101">
        <v>-1286760</v>
      </c>
      <c r="N14" s="103"/>
      <c r="O14" s="101">
        <v>1286760</v>
      </c>
      <c r="P14" s="103"/>
      <c r="Q14" s="280"/>
      <c r="R14" s="281"/>
      <c r="U14" s="221">
        <v>0</v>
      </c>
      <c r="V14" s="221">
        <f>IF(COUNTA(V15:V18)=COUNTIF(V15:V18,"-"),"-",SUM(V15,V17,V16,V18))</f>
        <v>-1286759736</v>
      </c>
      <c r="W14" s="221">
        <f>IF(COUNTA(W15:W18)=COUNTIF(W15:W18,"-"),"-",SUM(W15,W17,W16,W18))</f>
        <v>1286759736</v>
      </c>
      <c r="X14" s="221" t="s">
        <v>11</v>
      </c>
    </row>
    <row r="15" spans="1:24" ht="16.5" customHeight="1" x14ac:dyDescent="0.15">
      <c r="A15" s="81" t="s">
        <v>207</v>
      </c>
      <c r="B15" s="88"/>
      <c r="C15" s="24"/>
      <c r="D15" s="127"/>
      <c r="E15" s="127" t="s">
        <v>208</v>
      </c>
      <c r="F15" s="109"/>
      <c r="G15" s="109"/>
      <c r="H15" s="109"/>
      <c r="I15" s="109"/>
      <c r="J15" s="100"/>
      <c r="K15" s="268"/>
      <c r="L15" s="269"/>
      <c r="M15" s="101">
        <v>8435643</v>
      </c>
      <c r="N15" s="103"/>
      <c r="O15" s="101">
        <v>-8435643</v>
      </c>
      <c r="P15" s="103"/>
      <c r="Q15" s="270"/>
      <c r="R15" s="271"/>
      <c r="U15" s="221">
        <v>0</v>
      </c>
      <c r="V15" s="221">
        <v>8435643332</v>
      </c>
      <c r="W15" s="221">
        <v>-8435643332</v>
      </c>
      <c r="X15" s="221" t="s">
        <v>11</v>
      </c>
    </row>
    <row r="16" spans="1:24" ht="16.5" customHeight="1" x14ac:dyDescent="0.15">
      <c r="A16" s="81" t="s">
        <v>209</v>
      </c>
      <c r="B16" s="88"/>
      <c r="C16" s="24"/>
      <c r="D16" s="127"/>
      <c r="E16" s="127" t="s">
        <v>210</v>
      </c>
      <c r="F16" s="127"/>
      <c r="G16" s="109"/>
      <c r="H16" s="109"/>
      <c r="I16" s="109"/>
      <c r="J16" s="100"/>
      <c r="K16" s="268"/>
      <c r="L16" s="269"/>
      <c r="M16" s="101">
        <v>-9374054</v>
      </c>
      <c r="N16" s="103"/>
      <c r="O16" s="101">
        <v>9374054</v>
      </c>
      <c r="P16" s="103"/>
      <c r="Q16" s="270"/>
      <c r="R16" s="271"/>
      <c r="U16" s="221">
        <v>0</v>
      </c>
      <c r="V16" s="221">
        <v>-9374053758</v>
      </c>
      <c r="W16" s="221">
        <v>9374053758</v>
      </c>
      <c r="X16" s="221" t="s">
        <v>11</v>
      </c>
    </row>
    <row r="17" spans="1:24" ht="16.5" customHeight="1" x14ac:dyDescent="0.15">
      <c r="A17" s="81" t="s">
        <v>211</v>
      </c>
      <c r="B17" s="88"/>
      <c r="C17" s="24"/>
      <c r="D17" s="127"/>
      <c r="E17" s="127" t="s">
        <v>212</v>
      </c>
      <c r="F17" s="127"/>
      <c r="G17" s="109"/>
      <c r="H17" s="109"/>
      <c r="I17" s="109"/>
      <c r="J17" s="100"/>
      <c r="K17" s="268"/>
      <c r="L17" s="269"/>
      <c r="M17" s="101">
        <v>1340384</v>
      </c>
      <c r="N17" s="103"/>
      <c r="O17" s="101">
        <v>-1340384</v>
      </c>
      <c r="P17" s="103"/>
      <c r="Q17" s="270"/>
      <c r="R17" s="271"/>
      <c r="U17" s="221">
        <v>0</v>
      </c>
      <c r="V17" s="221">
        <v>1340383571</v>
      </c>
      <c r="W17" s="221">
        <v>-1340383571</v>
      </c>
      <c r="X17" s="221" t="s">
        <v>11</v>
      </c>
    </row>
    <row r="18" spans="1:24" ht="16.5" customHeight="1" x14ac:dyDescent="0.15">
      <c r="A18" s="81" t="s">
        <v>213</v>
      </c>
      <c r="B18" s="88"/>
      <c r="C18" s="24"/>
      <c r="D18" s="127"/>
      <c r="E18" s="127" t="s">
        <v>214</v>
      </c>
      <c r="F18" s="127"/>
      <c r="G18" s="109"/>
      <c r="H18" s="20"/>
      <c r="I18" s="109"/>
      <c r="J18" s="100"/>
      <c r="K18" s="268"/>
      <c r="L18" s="269"/>
      <c r="M18" s="101">
        <v>-1688733</v>
      </c>
      <c r="N18" s="103"/>
      <c r="O18" s="101">
        <v>1688733</v>
      </c>
      <c r="P18" s="103"/>
      <c r="Q18" s="270"/>
      <c r="R18" s="271"/>
      <c r="U18" s="221">
        <v>0</v>
      </c>
      <c r="V18" s="221">
        <v>-1688732881</v>
      </c>
      <c r="W18" s="221">
        <v>1688732881</v>
      </c>
      <c r="X18" s="221" t="s">
        <v>11</v>
      </c>
    </row>
    <row r="19" spans="1:24" ht="16.5" customHeight="1" x14ac:dyDescent="0.15">
      <c r="A19" s="81" t="s">
        <v>215</v>
      </c>
      <c r="B19" s="88"/>
      <c r="C19" s="24"/>
      <c r="D19" s="127" t="s">
        <v>216</v>
      </c>
      <c r="E19" s="109"/>
      <c r="F19" s="109"/>
      <c r="G19" s="109"/>
      <c r="H19" s="109"/>
      <c r="I19" s="109"/>
      <c r="J19" s="100"/>
      <c r="K19" s="101" t="s">
        <v>11</v>
      </c>
      <c r="L19" s="102"/>
      <c r="M19" s="101" t="s">
        <v>339</v>
      </c>
      <c r="N19" s="103"/>
      <c r="O19" s="274"/>
      <c r="P19" s="275"/>
      <c r="Q19" s="274"/>
      <c r="R19" s="282"/>
      <c r="U19" s="221" t="str">
        <f t="shared" ref="U19:U25" si="1">IF(COUNTIF(V19:X19,"-")=COUNTA(V19:X19),"-",SUM(V19:X19))</f>
        <v>-</v>
      </c>
      <c r="V19" s="221" t="s">
        <v>340</v>
      </c>
      <c r="W19" s="221" t="s">
        <v>11</v>
      </c>
      <c r="X19" s="221" t="s">
        <v>11</v>
      </c>
    </row>
    <row r="20" spans="1:24" ht="16.5" customHeight="1" x14ac:dyDescent="0.15">
      <c r="A20" s="81" t="s">
        <v>217</v>
      </c>
      <c r="B20" s="88"/>
      <c r="C20" s="24"/>
      <c r="D20" s="127" t="s">
        <v>218</v>
      </c>
      <c r="E20" s="127"/>
      <c r="F20" s="109"/>
      <c r="G20" s="109"/>
      <c r="H20" s="109"/>
      <c r="I20" s="109"/>
      <c r="J20" s="100"/>
      <c r="K20" s="101">
        <v>121723</v>
      </c>
      <c r="L20" s="102"/>
      <c r="M20" s="101">
        <v>121723</v>
      </c>
      <c r="N20" s="103"/>
      <c r="O20" s="274"/>
      <c r="P20" s="275"/>
      <c r="Q20" s="274"/>
      <c r="R20" s="282"/>
      <c r="U20" s="221">
        <f t="shared" si="1"/>
        <v>121723440</v>
      </c>
      <c r="V20" s="221">
        <v>121723440</v>
      </c>
      <c r="W20" s="221" t="s">
        <v>11</v>
      </c>
      <c r="X20" s="221" t="s">
        <v>11</v>
      </c>
    </row>
    <row r="21" spans="1:24" ht="16.5" customHeight="1" x14ac:dyDescent="0.15">
      <c r="A21" s="81" t="s">
        <v>325</v>
      </c>
      <c r="B21" s="88"/>
      <c r="C21" s="24"/>
      <c r="D21" s="127" t="s">
        <v>219</v>
      </c>
      <c r="E21" s="127"/>
      <c r="F21" s="109"/>
      <c r="G21" s="109"/>
      <c r="H21" s="109"/>
      <c r="I21" s="109"/>
      <c r="J21" s="100"/>
      <c r="K21" s="101" t="s">
        <v>11</v>
      </c>
      <c r="L21" s="128"/>
      <c r="M21" s="274"/>
      <c r="N21" s="275"/>
      <c r="O21" s="274"/>
      <c r="P21" s="275"/>
      <c r="Q21" s="104" t="s">
        <v>339</v>
      </c>
      <c r="R21" s="107"/>
      <c r="U21" s="221" t="str">
        <f t="shared" si="1"/>
        <v>-</v>
      </c>
      <c r="V21" s="221" t="s">
        <v>11</v>
      </c>
      <c r="W21" s="221" t="s">
        <v>11</v>
      </c>
      <c r="X21" s="221" t="s">
        <v>340</v>
      </c>
    </row>
    <row r="22" spans="1:24" ht="16.5" customHeight="1" x14ac:dyDescent="0.15">
      <c r="A22" s="81" t="s">
        <v>326</v>
      </c>
      <c r="B22" s="88"/>
      <c r="C22" s="24"/>
      <c r="D22" s="127" t="s">
        <v>220</v>
      </c>
      <c r="E22" s="127"/>
      <c r="F22" s="109"/>
      <c r="G22" s="109"/>
      <c r="H22" s="109"/>
      <c r="I22" s="109"/>
      <c r="J22" s="100"/>
      <c r="K22" s="101" t="s">
        <v>11</v>
      </c>
      <c r="L22" s="128"/>
      <c r="M22" s="274"/>
      <c r="N22" s="275"/>
      <c r="O22" s="274"/>
      <c r="P22" s="275"/>
      <c r="Q22" s="104" t="s">
        <v>339</v>
      </c>
      <c r="R22" s="107"/>
      <c r="U22" s="221" t="str">
        <f t="shared" si="1"/>
        <v>-</v>
      </c>
      <c r="V22" s="221" t="s">
        <v>11</v>
      </c>
      <c r="W22" s="221" t="s">
        <v>11</v>
      </c>
      <c r="X22" s="221" t="s">
        <v>340</v>
      </c>
    </row>
    <row r="23" spans="1:24" ht="16.5" customHeight="1" x14ac:dyDescent="0.15">
      <c r="A23" s="81" t="s">
        <v>222</v>
      </c>
      <c r="B23" s="88"/>
      <c r="C23" s="110"/>
      <c r="D23" s="111" t="s">
        <v>35</v>
      </c>
      <c r="E23" s="111"/>
      <c r="F23" s="111"/>
      <c r="G23" s="129"/>
      <c r="H23" s="129"/>
      <c r="I23" s="129"/>
      <c r="J23" s="112"/>
      <c r="K23" s="113">
        <v>63217</v>
      </c>
      <c r="L23" s="114"/>
      <c r="M23" s="113" t="s">
        <v>339</v>
      </c>
      <c r="N23" s="115"/>
      <c r="O23" s="113">
        <v>63217</v>
      </c>
      <c r="P23" s="115"/>
      <c r="Q23" s="283"/>
      <c r="R23" s="284"/>
      <c r="S23" s="130"/>
      <c r="U23" s="221">
        <f t="shared" si="1"/>
        <v>63216900</v>
      </c>
      <c r="V23" s="221" t="s">
        <v>340</v>
      </c>
      <c r="W23" s="221">
        <v>63216900</v>
      </c>
      <c r="X23" s="221" t="s">
        <v>11</v>
      </c>
    </row>
    <row r="24" spans="1:24" ht="16.5" customHeight="1" thickBot="1" x14ac:dyDescent="0.2">
      <c r="A24" s="81" t="s">
        <v>223</v>
      </c>
      <c r="B24" s="88"/>
      <c r="C24" s="131"/>
      <c r="D24" s="132" t="s">
        <v>224</v>
      </c>
      <c r="E24" s="132"/>
      <c r="F24" s="133"/>
      <c r="G24" s="133"/>
      <c r="H24" s="134"/>
      <c r="I24" s="133"/>
      <c r="J24" s="135"/>
      <c r="K24" s="136">
        <v>-973969</v>
      </c>
      <c r="L24" s="137"/>
      <c r="M24" s="136">
        <v>-1165036</v>
      </c>
      <c r="N24" s="138"/>
      <c r="O24" s="136">
        <v>191067</v>
      </c>
      <c r="P24" s="138"/>
      <c r="Q24" s="139">
        <v>0</v>
      </c>
      <c r="R24" s="140"/>
      <c r="S24" s="130"/>
      <c r="U24" s="221">
        <f t="shared" si="1"/>
        <v>-973969245</v>
      </c>
      <c r="V24" s="221">
        <f>IF(AND(V14="-",COUNTIF(V19:V20,"-")=COUNTA(V19:V20),V23="-"),"-",SUM(V14,V19:V20,V23))</f>
        <v>-1165036296</v>
      </c>
      <c r="W24" s="221">
        <f>IF(AND(W13="-",W14="-",COUNTIF(W19:W20,"-")=COUNTA(W19:W20),W23="-"),"-",SUM(W13,W14,W19:W20,W23))</f>
        <v>191067051</v>
      </c>
      <c r="X24" s="221">
        <f>IF(AND(X13="-",COUNTIF(X21:X22,"-")=COUNTA(X21:X22)),"-",SUM(X13,X21:X22))</f>
        <v>0</v>
      </c>
    </row>
    <row r="25" spans="1:24" ht="16.5" customHeight="1" thickBot="1" x14ac:dyDescent="0.2">
      <c r="A25" s="81" t="s">
        <v>225</v>
      </c>
      <c r="B25" s="88"/>
      <c r="C25" s="141" t="s">
        <v>226</v>
      </c>
      <c r="D25" s="142"/>
      <c r="E25" s="142"/>
      <c r="F25" s="142"/>
      <c r="G25" s="143"/>
      <c r="H25" s="143"/>
      <c r="I25" s="143"/>
      <c r="J25" s="144"/>
      <c r="K25" s="145">
        <v>183064819</v>
      </c>
      <c r="L25" s="146"/>
      <c r="M25" s="145">
        <v>212529167</v>
      </c>
      <c r="N25" s="147"/>
      <c r="O25" s="145">
        <v>-29464348</v>
      </c>
      <c r="P25" s="147"/>
      <c r="Q25" s="148">
        <v>0</v>
      </c>
      <c r="R25" s="149"/>
      <c r="S25" s="130"/>
      <c r="U25" s="221">
        <f t="shared" si="1"/>
        <v>183064818662</v>
      </c>
      <c r="V25" s="221">
        <v>212529166775</v>
      </c>
      <c r="W25" s="221">
        <v>-29464348113</v>
      </c>
      <c r="X25" s="221">
        <f>IF(AND(X8="-",X24="-"),"-",SUM(X8,X24))</f>
        <v>0</v>
      </c>
    </row>
    <row r="26" spans="1:24" ht="6.75" customHeight="1" x14ac:dyDescent="0.15">
      <c r="B26" s="88"/>
      <c r="C26" s="150"/>
      <c r="D26" s="151"/>
      <c r="E26" s="151"/>
      <c r="F26" s="151"/>
      <c r="G26" s="151"/>
      <c r="H26" s="151"/>
      <c r="I26" s="151"/>
      <c r="J26" s="151"/>
      <c r="K26" s="88"/>
      <c r="L26" s="88"/>
      <c r="M26" s="88"/>
      <c r="N26" s="88"/>
      <c r="O26" s="88"/>
      <c r="P26" s="88"/>
      <c r="Q26" s="88"/>
      <c r="R26" s="19"/>
      <c r="S26" s="130"/>
    </row>
    <row r="27" spans="1:24" ht="15.6" customHeight="1" x14ac:dyDescent="0.15">
      <c r="B27" s="88"/>
      <c r="C27" s="152"/>
      <c r="D27" s="153"/>
      <c r="F27" s="154"/>
      <c r="G27" s="155"/>
      <c r="H27" s="154"/>
      <c r="I27" s="154"/>
      <c r="J27" s="152"/>
      <c r="K27" s="88"/>
      <c r="L27" s="88"/>
      <c r="M27" s="88"/>
      <c r="N27" s="88"/>
      <c r="O27" s="88"/>
      <c r="P27" s="88"/>
      <c r="Q27" s="88"/>
      <c r="R27" s="19"/>
      <c r="S27" s="130"/>
    </row>
  </sheetData>
  <mergeCells count="32">
    <mergeCell ref="Q23:R23"/>
    <mergeCell ref="M21:N21"/>
    <mergeCell ref="O21:P21"/>
    <mergeCell ref="M22:N22"/>
    <mergeCell ref="O22:P22"/>
    <mergeCell ref="K18:L18"/>
    <mergeCell ref="Q18:R18"/>
    <mergeCell ref="O19:P19"/>
    <mergeCell ref="Q19:R19"/>
    <mergeCell ref="O20:P20"/>
    <mergeCell ref="Q20:R20"/>
    <mergeCell ref="K17:L17"/>
    <mergeCell ref="Q17:R17"/>
    <mergeCell ref="M9:N9"/>
    <mergeCell ref="M10:N10"/>
    <mergeCell ref="M11:N11"/>
    <mergeCell ref="M12:N12"/>
    <mergeCell ref="M13:N13"/>
    <mergeCell ref="K14:L14"/>
    <mergeCell ref="Q14:R14"/>
    <mergeCell ref="K15:L15"/>
    <mergeCell ref="Q15:R15"/>
    <mergeCell ref="K16:L16"/>
    <mergeCell ref="Q16:R16"/>
    <mergeCell ref="C2:R2"/>
    <mergeCell ref="C3:R3"/>
    <mergeCell ref="C4:R4"/>
    <mergeCell ref="C6:J7"/>
    <mergeCell ref="K6:L7"/>
    <mergeCell ref="M7:N7"/>
    <mergeCell ref="O7:P7"/>
    <mergeCell ref="Q7:R7"/>
  </mergeCells>
  <phoneticPr fontId="11"/>
  <pageMargins left="0.62992125984251968" right="0.62992125984251968" top="0.6692913385826772" bottom="0.39370078740157483" header="0.51181102362204722" footer="0.51181102362204722"/>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62"/>
  <sheetViews>
    <sheetView tabSelected="1" topLeftCell="B31" zoomScale="85" zoomScaleNormal="85" workbookViewId="0">
      <selection activeCell="U23" sqref="U23"/>
    </sheetView>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2.125" style="3" customWidth="1"/>
    <col min="15" max="15" width="0.75" style="49" customWidth="1"/>
    <col min="16" max="16" width="9" style="6"/>
    <col min="17" max="17" width="0" style="6" hidden="1" customWidth="1"/>
    <col min="18" max="16384" width="9" style="6"/>
  </cols>
  <sheetData>
    <row r="1" spans="1:39" s="49" customFormat="1" x14ac:dyDescent="0.15">
      <c r="A1" s="1"/>
      <c r="B1" s="156"/>
      <c r="C1" s="156"/>
      <c r="D1" s="48"/>
      <c r="E1" s="48"/>
      <c r="F1" s="48"/>
      <c r="G1" s="48"/>
      <c r="H1" s="48"/>
      <c r="I1" s="3"/>
      <c r="J1" s="3"/>
      <c r="K1" s="3"/>
      <c r="L1" s="3"/>
      <c r="M1" s="3"/>
      <c r="N1" s="3"/>
    </row>
    <row r="2" spans="1:39" s="49" customFormat="1" ht="24" x14ac:dyDescent="0.15">
      <c r="A2" s="1"/>
      <c r="B2" s="157"/>
      <c r="C2" s="294" t="s">
        <v>410</v>
      </c>
      <c r="D2" s="294"/>
      <c r="E2" s="294"/>
      <c r="F2" s="294"/>
      <c r="G2" s="294"/>
      <c r="H2" s="294"/>
      <c r="I2" s="294"/>
      <c r="J2" s="294"/>
      <c r="K2" s="294"/>
      <c r="L2" s="294"/>
      <c r="M2" s="294"/>
      <c r="N2" s="294"/>
    </row>
    <row r="3" spans="1:39" s="49" customFormat="1" ht="14.25" x14ac:dyDescent="0.15">
      <c r="A3" s="158"/>
      <c r="B3" s="159"/>
      <c r="C3" s="295" t="s">
        <v>337</v>
      </c>
      <c r="D3" s="295"/>
      <c r="E3" s="295"/>
      <c r="F3" s="295"/>
      <c r="G3" s="295"/>
      <c r="H3" s="295"/>
      <c r="I3" s="295"/>
      <c r="J3" s="295"/>
      <c r="K3" s="295"/>
      <c r="L3" s="295"/>
      <c r="M3" s="295"/>
      <c r="N3" s="295"/>
    </row>
    <row r="4" spans="1:39" s="49" customFormat="1" ht="14.25" x14ac:dyDescent="0.15">
      <c r="A4" s="158"/>
      <c r="B4" s="159"/>
      <c r="C4" s="295" t="s">
        <v>338</v>
      </c>
      <c r="D4" s="295"/>
      <c r="E4" s="295"/>
      <c r="F4" s="295"/>
      <c r="G4" s="295"/>
      <c r="H4" s="295"/>
      <c r="I4" s="295"/>
      <c r="J4" s="295"/>
      <c r="K4" s="295"/>
      <c r="L4" s="295"/>
      <c r="M4" s="295"/>
      <c r="N4" s="295"/>
    </row>
    <row r="5" spans="1:39" s="49" customFormat="1" ht="14.25" thickBot="1" x14ac:dyDescent="0.2">
      <c r="A5" s="158"/>
      <c r="B5" s="159"/>
      <c r="C5" s="160"/>
      <c r="D5" s="160"/>
      <c r="E5" s="160"/>
      <c r="F5" s="160"/>
      <c r="G5" s="160"/>
      <c r="H5" s="160"/>
      <c r="I5" s="160"/>
      <c r="J5" s="160"/>
      <c r="K5" s="160"/>
      <c r="L5" s="160"/>
      <c r="M5" s="160"/>
      <c r="N5" s="161" t="s">
        <v>335</v>
      </c>
    </row>
    <row r="6" spans="1:39" s="49" customFormat="1" x14ac:dyDescent="0.15">
      <c r="A6" s="158"/>
      <c r="B6" s="159"/>
      <c r="C6" s="296" t="s">
        <v>0</v>
      </c>
      <c r="D6" s="297"/>
      <c r="E6" s="297"/>
      <c r="F6" s="297"/>
      <c r="G6" s="297"/>
      <c r="H6" s="297"/>
      <c r="I6" s="297"/>
      <c r="J6" s="298"/>
      <c r="K6" s="298"/>
      <c r="L6" s="299"/>
      <c r="M6" s="303" t="s">
        <v>316</v>
      </c>
      <c r="N6" s="304"/>
    </row>
    <row r="7" spans="1:39" s="49" customFormat="1" ht="14.25" thickBot="1" x14ac:dyDescent="0.2">
      <c r="A7" s="158" t="s">
        <v>314</v>
      </c>
      <c r="B7" s="159"/>
      <c r="C7" s="300"/>
      <c r="D7" s="301"/>
      <c r="E7" s="301"/>
      <c r="F7" s="301"/>
      <c r="G7" s="301"/>
      <c r="H7" s="301"/>
      <c r="I7" s="301"/>
      <c r="J7" s="301"/>
      <c r="K7" s="301"/>
      <c r="L7" s="302"/>
      <c r="M7" s="305"/>
      <c r="N7" s="306"/>
    </row>
    <row r="8" spans="1:39" s="49" customFormat="1" x14ac:dyDescent="0.15">
      <c r="A8" s="162"/>
      <c r="B8" s="163"/>
      <c r="C8" s="164" t="s">
        <v>327</v>
      </c>
      <c r="D8" s="165"/>
      <c r="E8" s="165"/>
      <c r="F8" s="166"/>
      <c r="G8" s="166"/>
      <c r="H8" s="167"/>
      <c r="I8" s="166"/>
      <c r="J8" s="167"/>
      <c r="K8" s="167"/>
      <c r="L8" s="168"/>
      <c r="M8" s="169"/>
      <c r="N8" s="170"/>
      <c r="AM8" s="222"/>
    </row>
    <row r="9" spans="1:39" s="49" customFormat="1" x14ac:dyDescent="0.15">
      <c r="A9" s="1" t="s">
        <v>229</v>
      </c>
      <c r="B9" s="3"/>
      <c r="C9" s="171"/>
      <c r="D9" s="172" t="s">
        <v>230</v>
      </c>
      <c r="E9" s="172"/>
      <c r="F9" s="173"/>
      <c r="G9" s="173"/>
      <c r="H9" s="160"/>
      <c r="I9" s="173"/>
      <c r="J9" s="160"/>
      <c r="K9" s="160"/>
      <c r="L9" s="174"/>
      <c r="M9" s="175">
        <v>59363214</v>
      </c>
      <c r="N9" s="176"/>
      <c r="Q9" s="49">
        <f>IF(AND(Q10="-",Q15="-"),"-",SUM(Q10,Q15))</f>
        <v>59363213800</v>
      </c>
      <c r="AM9" s="222"/>
    </row>
    <row r="10" spans="1:39" s="49" customFormat="1" x14ac:dyDescent="0.15">
      <c r="A10" s="1" t="s">
        <v>231</v>
      </c>
      <c r="B10" s="3"/>
      <c r="C10" s="171"/>
      <c r="D10" s="172"/>
      <c r="E10" s="172" t="s">
        <v>232</v>
      </c>
      <c r="F10" s="173"/>
      <c r="G10" s="173"/>
      <c r="H10" s="173"/>
      <c r="I10" s="173"/>
      <c r="J10" s="160"/>
      <c r="K10" s="160"/>
      <c r="L10" s="174"/>
      <c r="M10" s="175">
        <v>18313819</v>
      </c>
      <c r="N10" s="176"/>
      <c r="Q10" s="49">
        <f>IF(COUNTIF(Q11:Q14,"-")=COUNTA(Q11:Q14),"-",SUM(Q11:Q14))</f>
        <v>18313819300</v>
      </c>
      <c r="AM10" s="222"/>
    </row>
    <row r="11" spans="1:39" s="49" customFormat="1" x14ac:dyDescent="0.15">
      <c r="A11" s="1" t="s">
        <v>233</v>
      </c>
      <c r="B11" s="3"/>
      <c r="C11" s="171"/>
      <c r="D11" s="172"/>
      <c r="E11" s="172"/>
      <c r="F11" s="173" t="s">
        <v>234</v>
      </c>
      <c r="G11" s="173"/>
      <c r="H11" s="173"/>
      <c r="I11" s="173"/>
      <c r="J11" s="160"/>
      <c r="K11" s="160"/>
      <c r="L11" s="174"/>
      <c r="M11" s="175">
        <v>8111048</v>
      </c>
      <c r="N11" s="176"/>
      <c r="Q11" s="49">
        <v>8111048487</v>
      </c>
      <c r="AM11" s="222"/>
    </row>
    <row r="12" spans="1:39" s="49" customFormat="1" x14ac:dyDescent="0.15">
      <c r="A12" s="1" t="s">
        <v>235</v>
      </c>
      <c r="B12" s="3"/>
      <c r="C12" s="171"/>
      <c r="D12" s="172"/>
      <c r="E12" s="172"/>
      <c r="F12" s="173" t="s">
        <v>236</v>
      </c>
      <c r="G12" s="173"/>
      <c r="H12" s="173"/>
      <c r="I12" s="173"/>
      <c r="J12" s="160"/>
      <c r="K12" s="160"/>
      <c r="L12" s="174"/>
      <c r="M12" s="175">
        <v>9625483</v>
      </c>
      <c r="N12" s="176"/>
      <c r="Q12" s="49">
        <v>9625482789</v>
      </c>
      <c r="AM12" s="222"/>
    </row>
    <row r="13" spans="1:39" s="49" customFormat="1" x14ac:dyDescent="0.15">
      <c r="A13" s="1" t="s">
        <v>237</v>
      </c>
      <c r="B13" s="3"/>
      <c r="C13" s="177"/>
      <c r="D13" s="160"/>
      <c r="E13" s="160"/>
      <c r="F13" s="160" t="s">
        <v>238</v>
      </c>
      <c r="G13" s="160"/>
      <c r="H13" s="160"/>
      <c r="I13" s="160"/>
      <c r="J13" s="160"/>
      <c r="K13" s="160"/>
      <c r="L13" s="174"/>
      <c r="M13" s="175">
        <v>179338</v>
      </c>
      <c r="N13" s="176"/>
      <c r="Q13" s="49">
        <v>179337996</v>
      </c>
      <c r="AM13" s="222"/>
    </row>
    <row r="14" spans="1:39" s="49" customFormat="1" x14ac:dyDescent="0.15">
      <c r="A14" s="1" t="s">
        <v>239</v>
      </c>
      <c r="B14" s="3"/>
      <c r="C14" s="178"/>
      <c r="D14" s="179"/>
      <c r="E14" s="160"/>
      <c r="F14" s="179" t="s">
        <v>240</v>
      </c>
      <c r="G14" s="179"/>
      <c r="H14" s="179"/>
      <c r="I14" s="179"/>
      <c r="J14" s="160"/>
      <c r="K14" s="160"/>
      <c r="L14" s="174"/>
      <c r="M14" s="175">
        <v>397950</v>
      </c>
      <c r="N14" s="176"/>
      <c r="Q14" s="49">
        <v>397950028</v>
      </c>
      <c r="AM14" s="222"/>
    </row>
    <row r="15" spans="1:39" s="49" customFormat="1" x14ac:dyDescent="0.15">
      <c r="A15" s="1" t="s">
        <v>241</v>
      </c>
      <c r="B15" s="3"/>
      <c r="C15" s="177"/>
      <c r="D15" s="179"/>
      <c r="E15" s="160" t="s">
        <v>242</v>
      </c>
      <c r="F15" s="179"/>
      <c r="G15" s="179"/>
      <c r="H15" s="179"/>
      <c r="I15" s="179"/>
      <c r="J15" s="160"/>
      <c r="K15" s="160"/>
      <c r="L15" s="174"/>
      <c r="M15" s="175">
        <v>41049395</v>
      </c>
      <c r="N15" s="176"/>
      <c r="Q15" s="49">
        <f>IF(COUNTIF(Q16:Q19,"-")=COUNTA(Q16:Q19),"-",SUM(Q16:Q19))</f>
        <v>41049394500</v>
      </c>
      <c r="AM15" s="222"/>
    </row>
    <row r="16" spans="1:39" s="49" customFormat="1" x14ac:dyDescent="0.15">
      <c r="A16" s="1" t="s">
        <v>243</v>
      </c>
      <c r="B16" s="3"/>
      <c r="C16" s="177"/>
      <c r="D16" s="179"/>
      <c r="E16" s="179"/>
      <c r="F16" s="160" t="s">
        <v>244</v>
      </c>
      <c r="G16" s="179"/>
      <c r="H16" s="179"/>
      <c r="I16" s="179"/>
      <c r="J16" s="160"/>
      <c r="K16" s="160"/>
      <c r="L16" s="174"/>
      <c r="M16" s="175">
        <v>22360714</v>
      </c>
      <c r="N16" s="176"/>
      <c r="Q16" s="49">
        <v>22360713568</v>
      </c>
      <c r="AM16" s="222"/>
    </row>
    <row r="17" spans="1:39" s="49" customFormat="1" x14ac:dyDescent="0.15">
      <c r="A17" s="1" t="s">
        <v>245</v>
      </c>
      <c r="B17" s="3"/>
      <c r="C17" s="177"/>
      <c r="D17" s="179"/>
      <c r="E17" s="179"/>
      <c r="F17" s="160" t="s">
        <v>246</v>
      </c>
      <c r="G17" s="179"/>
      <c r="H17" s="179"/>
      <c r="I17" s="179"/>
      <c r="J17" s="160"/>
      <c r="K17" s="160"/>
      <c r="L17" s="174"/>
      <c r="M17" s="175">
        <v>17958836</v>
      </c>
      <c r="N17" s="176"/>
      <c r="Q17" s="49">
        <v>17958836147</v>
      </c>
      <c r="AM17" s="222"/>
    </row>
    <row r="18" spans="1:39" s="49" customFormat="1" x14ac:dyDescent="0.15">
      <c r="A18" s="1" t="s">
        <v>247</v>
      </c>
      <c r="B18" s="3"/>
      <c r="C18" s="177"/>
      <c r="D18" s="160"/>
      <c r="E18" s="179"/>
      <c r="F18" s="160" t="s">
        <v>248</v>
      </c>
      <c r="G18" s="179"/>
      <c r="H18" s="179"/>
      <c r="I18" s="179"/>
      <c r="J18" s="160"/>
      <c r="K18" s="160"/>
      <c r="L18" s="174"/>
      <c r="M18" s="175">
        <v>714895</v>
      </c>
      <c r="N18" s="180"/>
      <c r="Q18" s="49">
        <v>714895077</v>
      </c>
      <c r="AM18" s="222"/>
    </row>
    <row r="19" spans="1:39" s="49" customFormat="1" x14ac:dyDescent="0.15">
      <c r="A19" s="1" t="s">
        <v>249</v>
      </c>
      <c r="B19" s="3"/>
      <c r="C19" s="177"/>
      <c r="D19" s="160"/>
      <c r="E19" s="181"/>
      <c r="F19" s="179" t="s">
        <v>240</v>
      </c>
      <c r="G19" s="160"/>
      <c r="H19" s="179"/>
      <c r="I19" s="179"/>
      <c r="J19" s="160"/>
      <c r="K19" s="160"/>
      <c r="L19" s="174"/>
      <c r="M19" s="175">
        <v>14950</v>
      </c>
      <c r="N19" s="176"/>
      <c r="Q19" s="49">
        <v>14949708</v>
      </c>
      <c r="AM19" s="222"/>
    </row>
    <row r="20" spans="1:39" s="49" customFormat="1" x14ac:dyDescent="0.15">
      <c r="A20" s="1" t="s">
        <v>250</v>
      </c>
      <c r="B20" s="3"/>
      <c r="C20" s="177"/>
      <c r="D20" s="160" t="s">
        <v>251</v>
      </c>
      <c r="E20" s="181"/>
      <c r="F20" s="179"/>
      <c r="G20" s="179"/>
      <c r="H20" s="179"/>
      <c r="I20" s="179"/>
      <c r="J20" s="160"/>
      <c r="K20" s="160"/>
      <c r="L20" s="174"/>
      <c r="M20" s="175">
        <v>64745089</v>
      </c>
      <c r="N20" s="176"/>
      <c r="Q20" s="49">
        <f>IF(COUNTIF(Q21:Q24,"-")=COUNTA(Q21:Q24),"-",SUM(Q21:Q24))</f>
        <v>64745088963</v>
      </c>
      <c r="AM20" s="222"/>
    </row>
    <row r="21" spans="1:39" s="49" customFormat="1" x14ac:dyDescent="0.15">
      <c r="A21" s="1" t="s">
        <v>252</v>
      </c>
      <c r="B21" s="3"/>
      <c r="C21" s="177"/>
      <c r="D21" s="160"/>
      <c r="E21" s="181" t="s">
        <v>253</v>
      </c>
      <c r="F21" s="179"/>
      <c r="G21" s="179"/>
      <c r="H21" s="179"/>
      <c r="I21" s="179"/>
      <c r="J21" s="160"/>
      <c r="K21" s="160"/>
      <c r="L21" s="174"/>
      <c r="M21" s="175">
        <v>43129874</v>
      </c>
      <c r="N21" s="176"/>
      <c r="Q21" s="49">
        <v>43129873632</v>
      </c>
      <c r="AM21" s="222"/>
    </row>
    <row r="22" spans="1:39" s="49" customFormat="1" x14ac:dyDescent="0.15">
      <c r="A22" s="1" t="s">
        <v>254</v>
      </c>
      <c r="B22" s="3"/>
      <c r="C22" s="177"/>
      <c r="D22" s="160"/>
      <c r="E22" s="181" t="s">
        <v>255</v>
      </c>
      <c r="F22" s="179"/>
      <c r="G22" s="179"/>
      <c r="H22" s="179"/>
      <c r="I22" s="179"/>
      <c r="J22" s="160"/>
      <c r="K22" s="160"/>
      <c r="L22" s="174"/>
      <c r="M22" s="175">
        <v>17227487</v>
      </c>
      <c r="N22" s="176"/>
      <c r="Q22" s="49">
        <v>17227487096</v>
      </c>
      <c r="AM22" s="222"/>
    </row>
    <row r="23" spans="1:39" s="49" customFormat="1" x14ac:dyDescent="0.15">
      <c r="A23" s="1" t="s">
        <v>256</v>
      </c>
      <c r="B23" s="3"/>
      <c r="C23" s="177"/>
      <c r="D23" s="160"/>
      <c r="E23" s="181" t="s">
        <v>257</v>
      </c>
      <c r="F23" s="179"/>
      <c r="G23" s="179"/>
      <c r="H23" s="179"/>
      <c r="I23" s="179"/>
      <c r="J23" s="160"/>
      <c r="K23" s="160"/>
      <c r="L23" s="174"/>
      <c r="M23" s="175">
        <v>3089897</v>
      </c>
      <c r="N23" s="176"/>
      <c r="Q23" s="49">
        <v>3089896615</v>
      </c>
      <c r="AM23" s="222"/>
    </row>
    <row r="24" spans="1:39" s="49" customFormat="1" x14ac:dyDescent="0.15">
      <c r="A24" s="1" t="s">
        <v>258</v>
      </c>
      <c r="B24" s="3"/>
      <c r="C24" s="177"/>
      <c r="D24" s="160"/>
      <c r="E24" s="181" t="s">
        <v>259</v>
      </c>
      <c r="F24" s="179"/>
      <c r="G24" s="179"/>
      <c r="H24" s="179"/>
      <c r="I24" s="181"/>
      <c r="J24" s="160"/>
      <c r="K24" s="160"/>
      <c r="L24" s="174"/>
      <c r="M24" s="175">
        <v>1297832</v>
      </c>
      <c r="N24" s="176"/>
      <c r="Q24" s="49">
        <v>1297831620</v>
      </c>
      <c r="AM24" s="222"/>
    </row>
    <row r="25" spans="1:39" s="49" customFormat="1" x14ac:dyDescent="0.15">
      <c r="A25" s="1" t="s">
        <v>260</v>
      </c>
      <c r="B25" s="3"/>
      <c r="C25" s="177"/>
      <c r="D25" s="160" t="s">
        <v>261</v>
      </c>
      <c r="E25" s="181"/>
      <c r="F25" s="179"/>
      <c r="G25" s="179"/>
      <c r="H25" s="179"/>
      <c r="I25" s="181"/>
      <c r="J25" s="160"/>
      <c r="K25" s="160"/>
      <c r="L25" s="174"/>
      <c r="M25" s="175">
        <v>5133</v>
      </c>
      <c r="N25" s="176"/>
      <c r="Q25" s="49">
        <f>IF(COUNTIF(Q26:Q27,"-")=COUNTA(Q26:Q27),"-",SUM(Q26:Q27))</f>
        <v>5132569</v>
      </c>
      <c r="AM25" s="222"/>
    </row>
    <row r="26" spans="1:39" s="49" customFormat="1" x14ac:dyDescent="0.15">
      <c r="A26" s="1" t="s">
        <v>262</v>
      </c>
      <c r="B26" s="3"/>
      <c r="C26" s="177"/>
      <c r="D26" s="160"/>
      <c r="E26" s="181" t="s">
        <v>263</v>
      </c>
      <c r="F26" s="179"/>
      <c r="G26" s="179"/>
      <c r="H26" s="179"/>
      <c r="I26" s="179"/>
      <c r="J26" s="160"/>
      <c r="K26" s="160"/>
      <c r="L26" s="174"/>
      <c r="M26" s="175">
        <v>3649</v>
      </c>
      <c r="N26" s="176"/>
      <c r="Q26" s="49">
        <v>3649320</v>
      </c>
      <c r="AM26" s="222"/>
    </row>
    <row r="27" spans="1:39" s="49" customFormat="1" x14ac:dyDescent="0.15">
      <c r="A27" s="1" t="s">
        <v>264</v>
      </c>
      <c r="B27" s="3"/>
      <c r="C27" s="177"/>
      <c r="D27" s="160"/>
      <c r="E27" s="181" t="s">
        <v>240</v>
      </c>
      <c r="F27" s="179"/>
      <c r="G27" s="179"/>
      <c r="H27" s="179"/>
      <c r="I27" s="179"/>
      <c r="J27" s="160"/>
      <c r="K27" s="160"/>
      <c r="L27" s="174"/>
      <c r="M27" s="175">
        <v>1483</v>
      </c>
      <c r="N27" s="176"/>
      <c r="Q27" s="49">
        <v>1483249</v>
      </c>
      <c r="AM27" s="222"/>
    </row>
    <row r="28" spans="1:39" s="49" customFormat="1" x14ac:dyDescent="0.15">
      <c r="A28" s="1" t="s">
        <v>265</v>
      </c>
      <c r="B28" s="3"/>
      <c r="C28" s="177"/>
      <c r="D28" s="160" t="s">
        <v>266</v>
      </c>
      <c r="E28" s="181"/>
      <c r="F28" s="179"/>
      <c r="G28" s="179"/>
      <c r="H28" s="179"/>
      <c r="I28" s="179"/>
      <c r="J28" s="160"/>
      <c r="K28" s="160"/>
      <c r="L28" s="174"/>
      <c r="M28" s="175">
        <v>957</v>
      </c>
      <c r="N28" s="176"/>
      <c r="Q28" s="49">
        <v>957139</v>
      </c>
      <c r="AM28" s="222"/>
    </row>
    <row r="29" spans="1:39" s="49" customFormat="1" x14ac:dyDescent="0.15">
      <c r="A29" s="1" t="s">
        <v>227</v>
      </c>
      <c r="B29" s="3"/>
      <c r="C29" s="182" t="s">
        <v>228</v>
      </c>
      <c r="D29" s="183"/>
      <c r="E29" s="184"/>
      <c r="F29" s="185"/>
      <c r="G29" s="185"/>
      <c r="H29" s="185"/>
      <c r="I29" s="185"/>
      <c r="J29" s="183"/>
      <c r="K29" s="183"/>
      <c r="L29" s="186"/>
      <c r="M29" s="187">
        <v>5377700</v>
      </c>
      <c r="N29" s="188"/>
      <c r="Q29" s="49">
        <f>IF(COUNTIF(Q9:Q28,"-")=COUNTA(Q9:Q28),"-",SUM(Q20,Q28)-SUM(Q9,Q25))</f>
        <v>5377699733</v>
      </c>
      <c r="AM29" s="222"/>
    </row>
    <row r="30" spans="1:39" s="49" customFormat="1" x14ac:dyDescent="0.15">
      <c r="A30" s="1"/>
      <c r="B30" s="3"/>
      <c r="C30" s="177" t="s">
        <v>328</v>
      </c>
      <c r="D30" s="160"/>
      <c r="E30" s="181"/>
      <c r="F30" s="179"/>
      <c r="G30" s="179"/>
      <c r="H30" s="179"/>
      <c r="I30" s="181"/>
      <c r="J30" s="160"/>
      <c r="K30" s="160"/>
      <c r="L30" s="174"/>
      <c r="M30" s="189"/>
      <c r="N30" s="190"/>
      <c r="AM30" s="222"/>
    </row>
    <row r="31" spans="1:39" s="49" customFormat="1" x14ac:dyDescent="0.15">
      <c r="A31" s="1" t="s">
        <v>269</v>
      </c>
      <c r="B31" s="3"/>
      <c r="C31" s="177"/>
      <c r="D31" s="160" t="s">
        <v>270</v>
      </c>
      <c r="E31" s="181"/>
      <c r="F31" s="179"/>
      <c r="G31" s="179"/>
      <c r="H31" s="179"/>
      <c r="I31" s="179"/>
      <c r="J31" s="160"/>
      <c r="K31" s="160"/>
      <c r="L31" s="174"/>
      <c r="M31" s="175">
        <v>6723904</v>
      </c>
      <c r="N31" s="176"/>
      <c r="Q31" s="49">
        <f>IF(COUNTIF(Q32:Q36,"-")=COUNTA(Q32:Q36),"-",SUM(Q32:Q36))</f>
        <v>6723903532</v>
      </c>
      <c r="AM31" s="222"/>
    </row>
    <row r="32" spans="1:39" s="49" customFormat="1" x14ac:dyDescent="0.15">
      <c r="A32" s="1" t="s">
        <v>271</v>
      </c>
      <c r="B32" s="3"/>
      <c r="C32" s="177"/>
      <c r="D32" s="160"/>
      <c r="E32" s="181" t="s">
        <v>272</v>
      </c>
      <c r="F32" s="179"/>
      <c r="G32" s="179"/>
      <c r="H32" s="179"/>
      <c r="I32" s="179"/>
      <c r="J32" s="160"/>
      <c r="K32" s="160"/>
      <c r="L32" s="174"/>
      <c r="M32" s="175">
        <v>5458629</v>
      </c>
      <c r="N32" s="176"/>
      <c r="Q32" s="49">
        <v>5458629287</v>
      </c>
      <c r="AM32" s="222"/>
    </row>
    <row r="33" spans="1:39" s="49" customFormat="1" x14ac:dyDescent="0.15">
      <c r="A33" s="1" t="s">
        <v>273</v>
      </c>
      <c r="B33" s="3"/>
      <c r="C33" s="177"/>
      <c r="D33" s="160"/>
      <c r="E33" s="181" t="s">
        <v>274</v>
      </c>
      <c r="F33" s="179"/>
      <c r="G33" s="179"/>
      <c r="H33" s="179"/>
      <c r="I33" s="179"/>
      <c r="J33" s="160"/>
      <c r="K33" s="160"/>
      <c r="L33" s="174"/>
      <c r="M33" s="175">
        <v>1254343</v>
      </c>
      <c r="N33" s="176"/>
      <c r="Q33" s="49">
        <v>1254343023</v>
      </c>
      <c r="AM33" s="222"/>
    </row>
    <row r="34" spans="1:39" s="49" customFormat="1" x14ac:dyDescent="0.15">
      <c r="A34" s="1" t="s">
        <v>275</v>
      </c>
      <c r="B34" s="3"/>
      <c r="C34" s="177"/>
      <c r="D34" s="160"/>
      <c r="E34" s="181" t="s">
        <v>276</v>
      </c>
      <c r="F34" s="179"/>
      <c r="G34" s="179"/>
      <c r="H34" s="179"/>
      <c r="I34" s="179"/>
      <c r="J34" s="160"/>
      <c r="K34" s="160"/>
      <c r="L34" s="174"/>
      <c r="M34" s="175" t="s">
        <v>339</v>
      </c>
      <c r="N34" s="176"/>
      <c r="Q34" s="49" t="s">
        <v>11</v>
      </c>
      <c r="AM34" s="222"/>
    </row>
    <row r="35" spans="1:39" s="49" customFormat="1" x14ac:dyDescent="0.15">
      <c r="A35" s="1" t="s">
        <v>277</v>
      </c>
      <c r="B35" s="3"/>
      <c r="C35" s="177"/>
      <c r="D35" s="160"/>
      <c r="E35" s="181" t="s">
        <v>278</v>
      </c>
      <c r="F35" s="179"/>
      <c r="G35" s="179"/>
      <c r="H35" s="179"/>
      <c r="I35" s="179"/>
      <c r="J35" s="160"/>
      <c r="K35" s="160"/>
      <c r="L35" s="174"/>
      <c r="M35" s="175">
        <v>3317</v>
      </c>
      <c r="N35" s="176"/>
      <c r="Q35" s="49">
        <v>3317400</v>
      </c>
      <c r="AM35" s="222"/>
    </row>
    <row r="36" spans="1:39" s="49" customFormat="1" x14ac:dyDescent="0.15">
      <c r="A36" s="1" t="s">
        <v>279</v>
      </c>
      <c r="B36" s="3"/>
      <c r="C36" s="177"/>
      <c r="D36" s="160"/>
      <c r="E36" s="181" t="s">
        <v>240</v>
      </c>
      <c r="F36" s="179"/>
      <c r="G36" s="179"/>
      <c r="H36" s="179"/>
      <c r="I36" s="179"/>
      <c r="J36" s="160"/>
      <c r="K36" s="160"/>
      <c r="L36" s="174"/>
      <c r="M36" s="175">
        <v>7614</v>
      </c>
      <c r="N36" s="176"/>
      <c r="Q36" s="49">
        <v>7613822</v>
      </c>
      <c r="AM36" s="222"/>
    </row>
    <row r="37" spans="1:39" s="49" customFormat="1" x14ac:dyDescent="0.15">
      <c r="A37" s="1" t="s">
        <v>280</v>
      </c>
      <c r="B37" s="3"/>
      <c r="C37" s="177"/>
      <c r="D37" s="160" t="s">
        <v>281</v>
      </c>
      <c r="E37" s="181"/>
      <c r="F37" s="179"/>
      <c r="G37" s="179"/>
      <c r="H37" s="179"/>
      <c r="I37" s="181"/>
      <c r="J37" s="160"/>
      <c r="K37" s="160"/>
      <c r="L37" s="174"/>
      <c r="M37" s="175">
        <v>1123800</v>
      </c>
      <c r="N37" s="176"/>
      <c r="Q37" s="49">
        <f>IF(COUNTIF(Q38:Q42,"-")=COUNTA(Q38:Q42),"-",SUM(Q38:Q42))</f>
        <v>1123800314</v>
      </c>
      <c r="AM37" s="222"/>
    </row>
    <row r="38" spans="1:39" s="49" customFormat="1" x14ac:dyDescent="0.15">
      <c r="A38" s="1" t="s">
        <v>282</v>
      </c>
      <c r="B38" s="3"/>
      <c r="C38" s="177"/>
      <c r="D38" s="160"/>
      <c r="E38" s="181" t="s">
        <v>255</v>
      </c>
      <c r="F38" s="179"/>
      <c r="G38" s="179"/>
      <c r="H38" s="179"/>
      <c r="I38" s="181"/>
      <c r="J38" s="160"/>
      <c r="K38" s="160"/>
      <c r="L38" s="174"/>
      <c r="M38" s="175">
        <v>349179</v>
      </c>
      <c r="N38" s="176"/>
      <c r="Q38" s="49">
        <v>349178894</v>
      </c>
      <c r="AM38" s="222"/>
    </row>
    <row r="39" spans="1:39" s="49" customFormat="1" x14ac:dyDescent="0.15">
      <c r="A39" s="1" t="s">
        <v>283</v>
      </c>
      <c r="B39" s="3"/>
      <c r="C39" s="177"/>
      <c r="D39" s="160"/>
      <c r="E39" s="181" t="s">
        <v>284</v>
      </c>
      <c r="F39" s="179"/>
      <c r="G39" s="179"/>
      <c r="H39" s="179"/>
      <c r="I39" s="181"/>
      <c r="J39" s="160"/>
      <c r="K39" s="160"/>
      <c r="L39" s="174"/>
      <c r="M39" s="175">
        <v>765589</v>
      </c>
      <c r="N39" s="176"/>
      <c r="Q39" s="49">
        <v>765589322</v>
      </c>
      <c r="AM39" s="222"/>
    </row>
    <row r="40" spans="1:39" s="49" customFormat="1" x14ac:dyDescent="0.15">
      <c r="A40" s="1" t="s">
        <v>285</v>
      </c>
      <c r="B40" s="3"/>
      <c r="C40" s="177"/>
      <c r="D40" s="160"/>
      <c r="E40" s="181" t="s">
        <v>286</v>
      </c>
      <c r="F40" s="179"/>
      <c r="G40" s="160"/>
      <c r="H40" s="179"/>
      <c r="I40" s="179"/>
      <c r="J40" s="160"/>
      <c r="K40" s="160"/>
      <c r="L40" s="174"/>
      <c r="M40" s="175">
        <v>3317</v>
      </c>
      <c r="N40" s="176"/>
      <c r="Q40" s="49">
        <v>3317400</v>
      </c>
      <c r="AM40" s="222"/>
    </row>
    <row r="41" spans="1:39" s="49" customFormat="1" x14ac:dyDescent="0.15">
      <c r="A41" s="1" t="s">
        <v>287</v>
      </c>
      <c r="B41" s="3"/>
      <c r="C41" s="177"/>
      <c r="D41" s="160"/>
      <c r="E41" s="181" t="s">
        <v>288</v>
      </c>
      <c r="F41" s="179"/>
      <c r="G41" s="160"/>
      <c r="H41" s="179"/>
      <c r="I41" s="179"/>
      <c r="J41" s="160"/>
      <c r="K41" s="160"/>
      <c r="L41" s="174"/>
      <c r="M41" s="175">
        <v>5715</v>
      </c>
      <c r="N41" s="176"/>
      <c r="Q41" s="49">
        <v>5714698</v>
      </c>
      <c r="AM41" s="222"/>
    </row>
    <row r="42" spans="1:39" s="49" customFormat="1" x14ac:dyDescent="0.15">
      <c r="A42" s="1" t="s">
        <v>289</v>
      </c>
      <c r="B42" s="3"/>
      <c r="C42" s="177"/>
      <c r="D42" s="160"/>
      <c r="E42" s="181" t="s">
        <v>259</v>
      </c>
      <c r="F42" s="179"/>
      <c r="G42" s="179"/>
      <c r="H42" s="179"/>
      <c r="I42" s="179"/>
      <c r="J42" s="160"/>
      <c r="K42" s="160"/>
      <c r="L42" s="174"/>
      <c r="M42" s="175" t="s">
        <v>339</v>
      </c>
      <c r="N42" s="176"/>
      <c r="Q42" s="49" t="s">
        <v>11</v>
      </c>
      <c r="AM42" s="222"/>
    </row>
    <row r="43" spans="1:39" s="49" customFormat="1" x14ac:dyDescent="0.15">
      <c r="A43" s="1" t="s">
        <v>267</v>
      </c>
      <c r="B43" s="3"/>
      <c r="C43" s="182" t="s">
        <v>268</v>
      </c>
      <c r="D43" s="183"/>
      <c r="E43" s="184"/>
      <c r="F43" s="185"/>
      <c r="G43" s="185"/>
      <c r="H43" s="185"/>
      <c r="I43" s="185"/>
      <c r="J43" s="183"/>
      <c r="K43" s="183"/>
      <c r="L43" s="186"/>
      <c r="M43" s="187">
        <v>-5600103</v>
      </c>
      <c r="N43" s="188"/>
      <c r="Q43" s="49">
        <f>IF(AND(Q31="-",Q37="-"),"-",SUM(Q37)-SUM(Q31))</f>
        <v>-5600103218</v>
      </c>
      <c r="AM43" s="222"/>
    </row>
    <row r="44" spans="1:39" s="49" customFormat="1" x14ac:dyDescent="0.15">
      <c r="A44" s="1"/>
      <c r="B44" s="3"/>
      <c r="C44" s="177" t="s">
        <v>329</v>
      </c>
      <c r="D44" s="160"/>
      <c r="E44" s="181"/>
      <c r="F44" s="179"/>
      <c r="G44" s="179"/>
      <c r="H44" s="179"/>
      <c r="I44" s="179"/>
      <c r="J44" s="160"/>
      <c r="K44" s="160"/>
      <c r="L44" s="174"/>
      <c r="M44" s="189"/>
      <c r="N44" s="190"/>
      <c r="AM44" s="222"/>
    </row>
    <row r="45" spans="1:39" s="49" customFormat="1" x14ac:dyDescent="0.15">
      <c r="A45" s="1" t="s">
        <v>292</v>
      </c>
      <c r="B45" s="3"/>
      <c r="C45" s="177"/>
      <c r="D45" s="160" t="s">
        <v>293</v>
      </c>
      <c r="E45" s="181"/>
      <c r="F45" s="179"/>
      <c r="G45" s="179"/>
      <c r="H45" s="179"/>
      <c r="I45" s="179"/>
      <c r="J45" s="160"/>
      <c r="K45" s="160"/>
      <c r="L45" s="174"/>
      <c r="M45" s="175">
        <v>3662599</v>
      </c>
      <c r="N45" s="176"/>
      <c r="Q45" s="49">
        <f>IF(COUNTIF(Q46:Q47,"-")=COUNTA(Q46:Q47),"-",SUM(Q46:Q47))</f>
        <v>3662598522</v>
      </c>
      <c r="AM45" s="222"/>
    </row>
    <row r="46" spans="1:39" s="49" customFormat="1" x14ac:dyDescent="0.15">
      <c r="A46" s="1" t="s">
        <v>294</v>
      </c>
      <c r="B46" s="3"/>
      <c r="C46" s="177"/>
      <c r="D46" s="160"/>
      <c r="E46" s="181" t="s">
        <v>341</v>
      </c>
      <c r="F46" s="179"/>
      <c r="G46" s="179"/>
      <c r="H46" s="179"/>
      <c r="I46" s="179"/>
      <c r="J46" s="160"/>
      <c r="K46" s="160"/>
      <c r="L46" s="174"/>
      <c r="M46" s="175">
        <v>3662599</v>
      </c>
      <c r="N46" s="176"/>
      <c r="Q46" s="49">
        <v>3662598522</v>
      </c>
      <c r="AM46" s="222"/>
    </row>
    <row r="47" spans="1:39" s="49" customFormat="1" x14ac:dyDescent="0.15">
      <c r="A47" s="1" t="s">
        <v>295</v>
      </c>
      <c r="B47" s="3"/>
      <c r="C47" s="177"/>
      <c r="D47" s="160"/>
      <c r="E47" s="181" t="s">
        <v>240</v>
      </c>
      <c r="F47" s="179"/>
      <c r="G47" s="179"/>
      <c r="H47" s="179"/>
      <c r="I47" s="179"/>
      <c r="J47" s="160"/>
      <c r="K47" s="160"/>
      <c r="L47" s="174"/>
      <c r="M47" s="175" t="s">
        <v>339</v>
      </c>
      <c r="N47" s="176"/>
      <c r="Q47" s="49" t="s">
        <v>11</v>
      </c>
      <c r="AM47" s="222"/>
    </row>
    <row r="48" spans="1:39" s="49" customFormat="1" x14ac:dyDescent="0.15">
      <c r="A48" s="1" t="s">
        <v>296</v>
      </c>
      <c r="B48" s="3"/>
      <c r="C48" s="177"/>
      <c r="D48" s="160" t="s">
        <v>297</v>
      </c>
      <c r="E48" s="181"/>
      <c r="F48" s="179"/>
      <c r="G48" s="179"/>
      <c r="H48" s="179"/>
      <c r="I48" s="179"/>
      <c r="J48" s="160"/>
      <c r="K48" s="160"/>
      <c r="L48" s="174"/>
      <c r="M48" s="175">
        <v>3544900</v>
      </c>
      <c r="N48" s="176"/>
      <c r="Q48" s="49">
        <f>IF(COUNTIF(Q49:Q50,"-")=COUNTA(Q49:Q50),"-",SUM(Q49:Q50))</f>
        <v>3544900000</v>
      </c>
      <c r="AM48" s="222"/>
    </row>
    <row r="49" spans="1:39" s="49" customFormat="1" x14ac:dyDescent="0.15">
      <c r="A49" s="1" t="s">
        <v>298</v>
      </c>
      <c r="B49" s="3"/>
      <c r="C49" s="177"/>
      <c r="D49" s="160"/>
      <c r="E49" s="181" t="s">
        <v>342</v>
      </c>
      <c r="F49" s="179"/>
      <c r="G49" s="179"/>
      <c r="H49" s="179"/>
      <c r="I49" s="173"/>
      <c r="J49" s="160"/>
      <c r="K49" s="160"/>
      <c r="L49" s="174"/>
      <c r="M49" s="175">
        <v>3544900</v>
      </c>
      <c r="N49" s="176"/>
      <c r="Q49" s="49">
        <v>3544900000</v>
      </c>
      <c r="AM49" s="222"/>
    </row>
    <row r="50" spans="1:39" s="49" customFormat="1" x14ac:dyDescent="0.15">
      <c r="A50" s="1" t="s">
        <v>299</v>
      </c>
      <c r="B50" s="3"/>
      <c r="C50" s="177"/>
      <c r="D50" s="160"/>
      <c r="E50" s="181" t="s">
        <v>259</v>
      </c>
      <c r="F50" s="179"/>
      <c r="G50" s="179"/>
      <c r="H50" s="179"/>
      <c r="I50" s="191"/>
      <c r="J50" s="160"/>
      <c r="K50" s="160"/>
      <c r="L50" s="174"/>
      <c r="M50" s="175" t="s">
        <v>339</v>
      </c>
      <c r="N50" s="176"/>
      <c r="Q50" s="49" t="s">
        <v>11</v>
      </c>
      <c r="AM50" s="222"/>
    </row>
    <row r="51" spans="1:39" s="49" customFormat="1" x14ac:dyDescent="0.15">
      <c r="A51" s="1" t="s">
        <v>290</v>
      </c>
      <c r="B51" s="3"/>
      <c r="C51" s="182" t="s">
        <v>291</v>
      </c>
      <c r="D51" s="183"/>
      <c r="E51" s="184"/>
      <c r="F51" s="185"/>
      <c r="G51" s="185"/>
      <c r="H51" s="185"/>
      <c r="I51" s="192"/>
      <c r="J51" s="183"/>
      <c r="K51" s="183"/>
      <c r="L51" s="186"/>
      <c r="M51" s="187">
        <v>-117699</v>
      </c>
      <c r="N51" s="188"/>
      <c r="Q51" s="49">
        <f>IF(AND(Q45="-",Q48="-"),"-",SUM(Q48)-SUM(Q45))</f>
        <v>-117698522</v>
      </c>
      <c r="AM51" s="222"/>
    </row>
    <row r="52" spans="1:39" s="49" customFormat="1" x14ac:dyDescent="0.15">
      <c r="A52" s="1" t="s">
        <v>300</v>
      </c>
      <c r="B52" s="3"/>
      <c r="C52" s="307" t="s">
        <v>301</v>
      </c>
      <c r="D52" s="308"/>
      <c r="E52" s="308"/>
      <c r="F52" s="308"/>
      <c r="G52" s="308"/>
      <c r="H52" s="308"/>
      <c r="I52" s="308"/>
      <c r="J52" s="308"/>
      <c r="K52" s="308"/>
      <c r="L52" s="309"/>
      <c r="M52" s="187">
        <v>-340102</v>
      </c>
      <c r="N52" s="188"/>
      <c r="Q52" s="49">
        <f>IF(AND(Q29="-",Q43="-",Q51="-"),"-",SUM(Q29,Q43,Q51))</f>
        <v>-340102007</v>
      </c>
      <c r="AM52" s="222"/>
    </row>
    <row r="53" spans="1:39" s="49" customFormat="1" ht="14.25" thickBot="1" x14ac:dyDescent="0.2">
      <c r="A53" s="1" t="s">
        <v>302</v>
      </c>
      <c r="B53" s="3"/>
      <c r="C53" s="285" t="s">
        <v>303</v>
      </c>
      <c r="D53" s="286"/>
      <c r="E53" s="286"/>
      <c r="F53" s="286"/>
      <c r="G53" s="286"/>
      <c r="H53" s="286"/>
      <c r="I53" s="286"/>
      <c r="J53" s="286"/>
      <c r="K53" s="286"/>
      <c r="L53" s="287"/>
      <c r="M53" s="187">
        <v>6597062</v>
      </c>
      <c r="N53" s="188"/>
      <c r="Q53" s="49">
        <v>6597061747</v>
      </c>
      <c r="AM53" s="222"/>
    </row>
    <row r="54" spans="1:39" s="49" customFormat="1" ht="14.25" hidden="1" thickBot="1" x14ac:dyDescent="0.2">
      <c r="A54" s="1">
        <v>4435000</v>
      </c>
      <c r="B54" s="3"/>
      <c r="C54" s="288" t="s">
        <v>221</v>
      </c>
      <c r="D54" s="289"/>
      <c r="E54" s="289"/>
      <c r="F54" s="289"/>
      <c r="G54" s="289"/>
      <c r="H54" s="289"/>
      <c r="I54" s="289"/>
      <c r="J54" s="289"/>
      <c r="K54" s="289"/>
      <c r="L54" s="290"/>
      <c r="M54" s="193" t="s">
        <v>339</v>
      </c>
      <c r="N54" s="188"/>
      <c r="Q54" s="49" t="s">
        <v>11</v>
      </c>
      <c r="AM54" s="222"/>
    </row>
    <row r="55" spans="1:39" s="49" customFormat="1" ht="14.25" thickBot="1" x14ac:dyDescent="0.2">
      <c r="A55" s="1" t="s">
        <v>304</v>
      </c>
      <c r="B55" s="3"/>
      <c r="C55" s="291" t="s">
        <v>305</v>
      </c>
      <c r="D55" s="292"/>
      <c r="E55" s="292"/>
      <c r="F55" s="292"/>
      <c r="G55" s="292"/>
      <c r="H55" s="292"/>
      <c r="I55" s="292"/>
      <c r="J55" s="292"/>
      <c r="K55" s="292"/>
      <c r="L55" s="293"/>
      <c r="M55" s="194">
        <v>6256960</v>
      </c>
      <c r="N55" s="195"/>
      <c r="Q55" s="49">
        <f>IF(COUNTIF(Q52:Q54,"-")=COUNTA(Q52:Q54),"-",SUM(Q52:Q54))</f>
        <v>6256959740</v>
      </c>
      <c r="AM55" s="222"/>
    </row>
    <row r="56" spans="1:39" s="49" customFormat="1" ht="14.25" thickBot="1" x14ac:dyDescent="0.2">
      <c r="A56" s="1"/>
      <c r="B56" s="3"/>
      <c r="C56" s="196"/>
      <c r="D56" s="196"/>
      <c r="E56" s="196"/>
      <c r="F56" s="196"/>
      <c r="G56" s="196"/>
      <c r="H56" s="196"/>
      <c r="I56" s="196"/>
      <c r="J56" s="196"/>
      <c r="K56" s="196"/>
      <c r="L56" s="196"/>
      <c r="M56" s="197"/>
      <c r="N56" s="198"/>
      <c r="AM56" s="222"/>
    </row>
    <row r="57" spans="1:39" s="49" customFormat="1" x14ac:dyDescent="0.15">
      <c r="A57" s="1" t="s">
        <v>306</v>
      </c>
      <c r="B57" s="3"/>
      <c r="C57" s="199" t="s">
        <v>307</v>
      </c>
      <c r="D57" s="200"/>
      <c r="E57" s="200"/>
      <c r="F57" s="200"/>
      <c r="G57" s="200"/>
      <c r="H57" s="200"/>
      <c r="I57" s="200"/>
      <c r="J57" s="200"/>
      <c r="K57" s="200"/>
      <c r="L57" s="200"/>
      <c r="M57" s="201">
        <v>483360</v>
      </c>
      <c r="N57" s="202"/>
      <c r="Q57" s="49">
        <v>483359592</v>
      </c>
      <c r="AM57" s="222"/>
    </row>
    <row r="58" spans="1:39" s="49" customFormat="1" x14ac:dyDescent="0.15">
      <c r="A58" s="1" t="s">
        <v>308</v>
      </c>
      <c r="B58" s="3"/>
      <c r="C58" s="203" t="s">
        <v>309</v>
      </c>
      <c r="D58" s="204"/>
      <c r="E58" s="204"/>
      <c r="F58" s="204"/>
      <c r="G58" s="204"/>
      <c r="H58" s="204"/>
      <c r="I58" s="204"/>
      <c r="J58" s="204"/>
      <c r="K58" s="204"/>
      <c r="L58" s="204"/>
      <c r="M58" s="187">
        <v>20632</v>
      </c>
      <c r="N58" s="188"/>
      <c r="Q58" s="49">
        <v>20632279</v>
      </c>
      <c r="AM58" s="222"/>
    </row>
    <row r="59" spans="1:39" s="49" customFormat="1" ht="14.25" thickBot="1" x14ac:dyDescent="0.2">
      <c r="A59" s="1" t="s">
        <v>310</v>
      </c>
      <c r="B59" s="3"/>
      <c r="C59" s="205" t="s">
        <v>311</v>
      </c>
      <c r="D59" s="206"/>
      <c r="E59" s="206"/>
      <c r="F59" s="206"/>
      <c r="G59" s="206"/>
      <c r="H59" s="206"/>
      <c r="I59" s="206"/>
      <c r="J59" s="206"/>
      <c r="K59" s="206"/>
      <c r="L59" s="206"/>
      <c r="M59" s="207">
        <v>503992</v>
      </c>
      <c r="N59" s="208"/>
      <c r="Q59" s="49">
        <f>IF(COUNTIF(Q57:Q58,"-")=COUNTA(Q57:Q58),"-",SUM(Q57:Q58))</f>
        <v>503991871</v>
      </c>
      <c r="AM59" s="222"/>
    </row>
    <row r="60" spans="1:39" s="49" customFormat="1" ht="14.25" thickBot="1" x14ac:dyDescent="0.2">
      <c r="A60" s="1" t="s">
        <v>312</v>
      </c>
      <c r="B60" s="3"/>
      <c r="C60" s="209" t="s">
        <v>313</v>
      </c>
      <c r="D60" s="210"/>
      <c r="E60" s="211"/>
      <c r="F60" s="212"/>
      <c r="G60" s="212"/>
      <c r="H60" s="212"/>
      <c r="I60" s="212"/>
      <c r="J60" s="210"/>
      <c r="K60" s="210"/>
      <c r="L60" s="210"/>
      <c r="M60" s="194">
        <v>6760952</v>
      </c>
      <c r="N60" s="195"/>
      <c r="Q60" s="49">
        <f>IF(AND(Q55="-",Q59="-"),"-",SUM(Q55,Q59))</f>
        <v>6760951611</v>
      </c>
      <c r="AM60" s="222"/>
    </row>
    <row r="61" spans="1:39" s="49" customFormat="1" ht="6.75" customHeight="1" x14ac:dyDescent="0.15">
      <c r="A61" s="1"/>
      <c r="B61" s="3"/>
      <c r="C61" s="159"/>
      <c r="D61" s="159"/>
      <c r="E61" s="213"/>
      <c r="F61" s="214"/>
      <c r="G61" s="214"/>
      <c r="H61" s="214"/>
      <c r="I61" s="215"/>
      <c r="J61" s="216"/>
      <c r="K61" s="216"/>
      <c r="L61" s="216"/>
      <c r="M61" s="3"/>
      <c r="N61" s="3"/>
    </row>
    <row r="62" spans="1:39" s="49" customFormat="1" x14ac:dyDescent="0.15">
      <c r="A62" s="1"/>
      <c r="B62" s="3"/>
      <c r="C62" s="159"/>
      <c r="D62" s="217"/>
      <c r="E62" s="213"/>
      <c r="F62" s="214"/>
      <c r="G62" s="214"/>
      <c r="H62" s="214"/>
      <c r="I62" s="218"/>
      <c r="J62" s="216"/>
      <c r="K62" s="216"/>
      <c r="L62" s="216"/>
      <c r="M62" s="3"/>
      <c r="N62" s="3"/>
    </row>
  </sheetData>
  <mergeCells count="9">
    <mergeCell ref="C53:L53"/>
    <mergeCell ref="C54:L54"/>
    <mergeCell ref="C55:L55"/>
    <mergeCell ref="C2:N2"/>
    <mergeCell ref="C3:N3"/>
    <mergeCell ref="C4:N4"/>
    <mergeCell ref="C6:L7"/>
    <mergeCell ref="M6:N7"/>
    <mergeCell ref="C52:L52"/>
  </mergeCells>
  <phoneticPr fontId="11"/>
  <pageMargins left="1.9685039370078741" right="0.70866141732283472" top="0.62992125984251968" bottom="0.39370078740157483" header="0.51181102362204722" footer="0.51181102362204722"/>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1"/>
  <sheetViews>
    <sheetView workbookViewId="0">
      <selection activeCell="A67" sqref="A67"/>
    </sheetView>
  </sheetViews>
  <sheetFormatPr defaultRowHeight="13.5" x14ac:dyDescent="0.15"/>
  <cols>
    <col min="1" max="1" width="88.875" style="219" customWidth="1"/>
    <col min="257" max="257" width="88.875" customWidth="1"/>
    <col min="513" max="513" width="88.875" customWidth="1"/>
    <col min="769" max="769" width="88.875" customWidth="1"/>
    <col min="1025" max="1025" width="88.875" customWidth="1"/>
    <col min="1281" max="1281" width="88.875" customWidth="1"/>
    <col min="1537" max="1537" width="88.875" customWidth="1"/>
    <col min="1793" max="1793" width="88.875" customWidth="1"/>
    <col min="2049" max="2049" width="88.875" customWidth="1"/>
    <col min="2305" max="2305" width="88.875" customWidth="1"/>
    <col min="2561" max="2561" width="88.875" customWidth="1"/>
    <col min="2817" max="2817" width="88.875" customWidth="1"/>
    <col min="3073" max="3073" width="88.875" customWidth="1"/>
    <col min="3329" max="3329" width="88.875" customWidth="1"/>
    <col min="3585" max="3585" width="88.875" customWidth="1"/>
    <col min="3841" max="3841" width="88.875" customWidth="1"/>
    <col min="4097" max="4097" width="88.875" customWidth="1"/>
    <col min="4353" max="4353" width="88.875" customWidth="1"/>
    <col min="4609" max="4609" width="88.875" customWidth="1"/>
    <col min="4865" max="4865" width="88.875" customWidth="1"/>
    <col min="5121" max="5121" width="88.875" customWidth="1"/>
    <col min="5377" max="5377" width="88.875" customWidth="1"/>
    <col min="5633" max="5633" width="88.875" customWidth="1"/>
    <col min="5889" max="5889" width="88.875" customWidth="1"/>
    <col min="6145" max="6145" width="88.875" customWidth="1"/>
    <col min="6401" max="6401" width="88.875" customWidth="1"/>
    <col min="6657" max="6657" width="88.875" customWidth="1"/>
    <col min="6913" max="6913" width="88.875" customWidth="1"/>
    <col min="7169" max="7169" width="88.875" customWidth="1"/>
    <col min="7425" max="7425" width="88.875" customWidth="1"/>
    <col min="7681" max="7681" width="88.875" customWidth="1"/>
    <col min="7937" max="7937" width="88.875" customWidth="1"/>
    <col min="8193" max="8193" width="88.875" customWidth="1"/>
    <col min="8449" max="8449" width="88.875" customWidth="1"/>
    <col min="8705" max="8705" width="88.875" customWidth="1"/>
    <col min="8961" max="8961" width="88.875" customWidth="1"/>
    <col min="9217" max="9217" width="88.875" customWidth="1"/>
    <col min="9473" max="9473" width="88.875" customWidth="1"/>
    <col min="9729" max="9729" width="88.875" customWidth="1"/>
    <col min="9985" max="9985" width="88.875" customWidth="1"/>
    <col min="10241" max="10241" width="88.875" customWidth="1"/>
    <col min="10497" max="10497" width="88.875" customWidth="1"/>
    <col min="10753" max="10753" width="88.875" customWidth="1"/>
    <col min="11009" max="11009" width="88.875" customWidth="1"/>
    <col min="11265" max="11265" width="88.875" customWidth="1"/>
    <col min="11521" max="11521" width="88.875" customWidth="1"/>
    <col min="11777" max="11777" width="88.875" customWidth="1"/>
    <col min="12033" max="12033" width="88.875" customWidth="1"/>
    <col min="12289" max="12289" width="88.875" customWidth="1"/>
    <col min="12545" max="12545" width="88.875" customWidth="1"/>
    <col min="12801" max="12801" width="88.875" customWidth="1"/>
    <col min="13057" max="13057" width="88.875" customWidth="1"/>
    <col min="13313" max="13313" width="88.875" customWidth="1"/>
    <col min="13569" max="13569" width="88.875" customWidth="1"/>
    <col min="13825" max="13825" width="88.875" customWidth="1"/>
    <col min="14081" max="14081" width="88.875" customWidth="1"/>
    <col min="14337" max="14337" width="88.875" customWidth="1"/>
    <col min="14593" max="14593" width="88.875" customWidth="1"/>
    <col min="14849" max="14849" width="88.875" customWidth="1"/>
    <col min="15105" max="15105" width="88.875" customWidth="1"/>
    <col min="15361" max="15361" width="88.875" customWidth="1"/>
    <col min="15617" max="15617" width="88.875" customWidth="1"/>
    <col min="15873" max="15873" width="88.875" customWidth="1"/>
    <col min="16129" max="16129" width="88.875" customWidth="1"/>
  </cols>
  <sheetData>
    <row r="1" spans="1:1" ht="21" x14ac:dyDescent="0.15">
      <c r="A1" s="230" t="s">
        <v>411</v>
      </c>
    </row>
    <row r="2" spans="1:1" ht="5.25" customHeight="1" x14ac:dyDescent="0.15">
      <c r="A2" s="230"/>
    </row>
    <row r="3" spans="1:1" x14ac:dyDescent="0.15">
      <c r="A3" s="224" t="s">
        <v>330</v>
      </c>
    </row>
    <row r="4" spans="1:1" x14ac:dyDescent="0.15">
      <c r="A4" s="225" t="s">
        <v>346</v>
      </c>
    </row>
    <row r="5" spans="1:1" ht="189" x14ac:dyDescent="0.15">
      <c r="A5" s="225" t="s">
        <v>399</v>
      </c>
    </row>
    <row r="6" spans="1:1" x14ac:dyDescent="0.15">
      <c r="A6" s="226"/>
    </row>
    <row r="7" spans="1:1" x14ac:dyDescent="0.15">
      <c r="A7" s="225" t="s">
        <v>347</v>
      </c>
    </row>
    <row r="8" spans="1:1" ht="121.5" x14ac:dyDescent="0.15">
      <c r="A8" s="225" t="s">
        <v>348</v>
      </c>
    </row>
    <row r="9" spans="1:1" x14ac:dyDescent="0.15">
      <c r="A9" s="226"/>
    </row>
    <row r="10" spans="1:1" x14ac:dyDescent="0.15">
      <c r="A10" s="225" t="s">
        <v>349</v>
      </c>
    </row>
    <row r="11" spans="1:1" x14ac:dyDescent="0.15">
      <c r="A11" s="225" t="s">
        <v>350</v>
      </c>
    </row>
    <row r="12" spans="1:1" x14ac:dyDescent="0.15">
      <c r="A12" s="226"/>
    </row>
    <row r="13" spans="1:1" x14ac:dyDescent="0.15">
      <c r="A13" s="225" t="s">
        <v>351</v>
      </c>
    </row>
    <row r="14" spans="1:1" ht="162" x14ac:dyDescent="0.15">
      <c r="A14" s="225" t="s">
        <v>352</v>
      </c>
    </row>
    <row r="15" spans="1:1" x14ac:dyDescent="0.15">
      <c r="A15" s="226"/>
    </row>
    <row r="16" spans="1:1" x14ac:dyDescent="0.15">
      <c r="A16" s="225" t="s">
        <v>353</v>
      </c>
    </row>
    <row r="17" spans="1:1" x14ac:dyDescent="0.15">
      <c r="A17" s="225" t="s">
        <v>354</v>
      </c>
    </row>
    <row r="18" spans="1:1" ht="27" x14ac:dyDescent="0.15">
      <c r="A18" s="226" t="s">
        <v>355</v>
      </c>
    </row>
    <row r="19" spans="1:1" x14ac:dyDescent="0.15">
      <c r="A19" s="225" t="s">
        <v>356</v>
      </c>
    </row>
    <row r="20" spans="1:1" ht="94.5" x14ac:dyDescent="0.15">
      <c r="A20" s="226" t="s">
        <v>400</v>
      </c>
    </row>
    <row r="21" spans="1:1" x14ac:dyDescent="0.15">
      <c r="A21" s="225" t="s">
        <v>357</v>
      </c>
    </row>
    <row r="22" spans="1:1" x14ac:dyDescent="0.15">
      <c r="A22" s="225" t="s">
        <v>358</v>
      </c>
    </row>
    <row r="23" spans="1:1" x14ac:dyDescent="0.15">
      <c r="A23" s="225" t="s">
        <v>359</v>
      </c>
    </row>
    <row r="24" spans="1:1" ht="27" x14ac:dyDescent="0.15">
      <c r="A24" s="226" t="s">
        <v>360</v>
      </c>
    </row>
    <row r="25" spans="1:1" x14ac:dyDescent="0.15">
      <c r="A25" s="225" t="s">
        <v>361</v>
      </c>
    </row>
    <row r="26" spans="1:1" ht="27" x14ac:dyDescent="0.15">
      <c r="A26" s="226" t="s">
        <v>362</v>
      </c>
    </row>
    <row r="27" spans="1:1" x14ac:dyDescent="0.15">
      <c r="A27" s="226"/>
    </row>
    <row r="28" spans="1:1" x14ac:dyDescent="0.15">
      <c r="A28" s="225" t="s">
        <v>363</v>
      </c>
    </row>
    <row r="29" spans="1:1" ht="54" x14ac:dyDescent="0.15">
      <c r="A29" s="225" t="s">
        <v>364</v>
      </c>
    </row>
    <row r="30" spans="1:1" x14ac:dyDescent="0.15">
      <c r="A30" s="226"/>
    </row>
    <row r="31" spans="1:1" x14ac:dyDescent="0.15">
      <c r="A31" s="225" t="s">
        <v>365</v>
      </c>
    </row>
    <row r="32" spans="1:1" ht="81" x14ac:dyDescent="0.15">
      <c r="A32" s="226" t="s">
        <v>366</v>
      </c>
    </row>
    <row r="33" spans="1:1" x14ac:dyDescent="0.15">
      <c r="A33" s="225"/>
    </row>
    <row r="34" spans="1:1" x14ac:dyDescent="0.15">
      <c r="A34" s="225" t="s">
        <v>367</v>
      </c>
    </row>
    <row r="35" spans="1:1" x14ac:dyDescent="0.15">
      <c r="A35" s="226" t="s">
        <v>368</v>
      </c>
    </row>
    <row r="37" spans="1:1" x14ac:dyDescent="0.15">
      <c r="A37" s="224" t="s">
        <v>331</v>
      </c>
    </row>
    <row r="38" spans="1:1" x14ac:dyDescent="0.15">
      <c r="A38" s="225" t="s">
        <v>369</v>
      </c>
    </row>
    <row r="39" spans="1:1" x14ac:dyDescent="0.15">
      <c r="A39" s="225" t="s">
        <v>370</v>
      </c>
    </row>
    <row r="40" spans="1:1" x14ac:dyDescent="0.15">
      <c r="A40" s="226"/>
    </row>
    <row r="41" spans="1:1" x14ac:dyDescent="0.15">
      <c r="A41" s="225" t="s">
        <v>371</v>
      </c>
    </row>
    <row r="42" spans="1:1" x14ac:dyDescent="0.15">
      <c r="A42" s="225" t="s">
        <v>372</v>
      </c>
    </row>
    <row r="43" spans="1:1" x14ac:dyDescent="0.15">
      <c r="A43" s="225"/>
    </row>
    <row r="44" spans="1:1" x14ac:dyDescent="0.15">
      <c r="A44" s="225" t="s">
        <v>373</v>
      </c>
    </row>
    <row r="45" spans="1:1" x14ac:dyDescent="0.15">
      <c r="A45" s="225" t="s">
        <v>374</v>
      </c>
    </row>
    <row r="47" spans="1:1" x14ac:dyDescent="0.15">
      <c r="A47" s="224" t="s">
        <v>332</v>
      </c>
    </row>
    <row r="48" spans="1:1" x14ac:dyDescent="0.15">
      <c r="A48" s="225" t="s">
        <v>375</v>
      </c>
    </row>
    <row r="49" spans="1:1" x14ac:dyDescent="0.15">
      <c r="A49" s="225" t="s">
        <v>376</v>
      </c>
    </row>
    <row r="50" spans="1:1" x14ac:dyDescent="0.15">
      <c r="A50" s="225"/>
    </row>
    <row r="51" spans="1:1" x14ac:dyDescent="0.15">
      <c r="A51" s="225" t="s">
        <v>377</v>
      </c>
    </row>
    <row r="52" spans="1:1" x14ac:dyDescent="0.15">
      <c r="A52" s="225" t="s">
        <v>378</v>
      </c>
    </row>
    <row r="53" spans="1:1" x14ac:dyDescent="0.15">
      <c r="A53" s="225"/>
    </row>
    <row r="54" spans="1:1" x14ac:dyDescent="0.15">
      <c r="A54" s="225" t="s">
        <v>379</v>
      </c>
    </row>
    <row r="55" spans="1:1" x14ac:dyDescent="0.15">
      <c r="A55" s="225" t="s">
        <v>380</v>
      </c>
    </row>
    <row r="56" spans="1:1" x14ac:dyDescent="0.15">
      <c r="A56" s="225"/>
    </row>
    <row r="57" spans="1:1" x14ac:dyDescent="0.15">
      <c r="A57" s="225" t="s">
        <v>381</v>
      </c>
    </row>
    <row r="58" spans="1:1" x14ac:dyDescent="0.15">
      <c r="A58" s="225" t="s">
        <v>382</v>
      </c>
    </row>
    <row r="59" spans="1:1" x14ac:dyDescent="0.15">
      <c r="A59" s="225"/>
    </row>
    <row r="60" spans="1:1" x14ac:dyDescent="0.15">
      <c r="A60" s="225" t="s">
        <v>383</v>
      </c>
    </row>
    <row r="61" spans="1:1" x14ac:dyDescent="0.15">
      <c r="A61" s="225" t="s">
        <v>384</v>
      </c>
    </row>
    <row r="62" spans="1:1" x14ac:dyDescent="0.15">
      <c r="A62" s="226"/>
    </row>
    <row r="63" spans="1:1" x14ac:dyDescent="0.15">
      <c r="A63" s="224" t="s">
        <v>333</v>
      </c>
    </row>
    <row r="64" spans="1:1" x14ac:dyDescent="0.15">
      <c r="A64" s="228" t="s">
        <v>385</v>
      </c>
    </row>
    <row r="65" spans="1:1" x14ac:dyDescent="0.15">
      <c r="A65" s="229" t="s">
        <v>386</v>
      </c>
    </row>
    <row r="66" spans="1:1" x14ac:dyDescent="0.15">
      <c r="A66" s="229"/>
    </row>
    <row r="67" spans="1:1" x14ac:dyDescent="0.15">
      <c r="A67" s="228" t="s">
        <v>387</v>
      </c>
    </row>
    <row r="68" spans="1:1" x14ac:dyDescent="0.15">
      <c r="A68" s="229" t="s">
        <v>388</v>
      </c>
    </row>
    <row r="69" spans="1:1" x14ac:dyDescent="0.15">
      <c r="A69" s="229"/>
    </row>
    <row r="70" spans="1:1" x14ac:dyDescent="0.15">
      <c r="A70" s="228" t="s">
        <v>389</v>
      </c>
    </row>
    <row r="71" spans="1:1" x14ac:dyDescent="0.15">
      <c r="A71" s="229" t="s">
        <v>390</v>
      </c>
    </row>
    <row r="73" spans="1:1" x14ac:dyDescent="0.15">
      <c r="A73" s="224" t="s">
        <v>334</v>
      </c>
    </row>
    <row r="74" spans="1:1" x14ac:dyDescent="0.15">
      <c r="A74" s="225" t="s">
        <v>391</v>
      </c>
    </row>
    <row r="75" spans="1:1" x14ac:dyDescent="0.15">
      <c r="A75" s="225" t="s">
        <v>405</v>
      </c>
    </row>
    <row r="76" spans="1:1" x14ac:dyDescent="0.15">
      <c r="A76" s="227" t="s">
        <v>403</v>
      </c>
    </row>
    <row r="77" spans="1:1" x14ac:dyDescent="0.15">
      <c r="A77" s="227" t="s">
        <v>404</v>
      </c>
    </row>
    <row r="78" spans="1:1" x14ac:dyDescent="0.15">
      <c r="A78" s="227" t="s">
        <v>401</v>
      </c>
    </row>
    <row r="79" spans="1:1" x14ac:dyDescent="0.15">
      <c r="A79" s="227" t="s">
        <v>402</v>
      </c>
    </row>
    <row r="80" spans="1:1" x14ac:dyDescent="0.15">
      <c r="A80" s="229"/>
    </row>
    <row r="81" spans="1:1" x14ac:dyDescent="0.15">
      <c r="A81" s="225" t="s">
        <v>406</v>
      </c>
    </row>
    <row r="82" spans="1:1" x14ac:dyDescent="0.15">
      <c r="A82" s="227"/>
    </row>
    <row r="83" spans="1:1" x14ac:dyDescent="0.15">
      <c r="A83" s="225" t="s">
        <v>392</v>
      </c>
    </row>
    <row r="84" spans="1:1" ht="81" x14ac:dyDescent="0.15">
      <c r="A84" s="229" t="s">
        <v>393</v>
      </c>
    </row>
    <row r="85" spans="1:1" x14ac:dyDescent="0.15">
      <c r="A85" s="229"/>
    </row>
    <row r="86" spans="1:1" x14ac:dyDescent="0.15">
      <c r="A86" s="225" t="s">
        <v>394</v>
      </c>
    </row>
    <row r="87" spans="1:1" x14ac:dyDescent="0.15">
      <c r="A87" s="229" t="s">
        <v>395</v>
      </c>
    </row>
    <row r="88" spans="1:1" x14ac:dyDescent="0.15">
      <c r="A88" s="226"/>
    </row>
    <row r="89" spans="1:1" x14ac:dyDescent="0.15">
      <c r="A89" s="225" t="s">
        <v>396</v>
      </c>
    </row>
    <row r="90" spans="1:1" ht="67.5" x14ac:dyDescent="0.15">
      <c r="A90" s="225" t="s">
        <v>397</v>
      </c>
    </row>
    <row r="91" spans="1:1" ht="54" x14ac:dyDescent="0.15">
      <c r="A91" s="227" t="s">
        <v>398</v>
      </c>
    </row>
  </sheetData>
  <phoneticPr fontId="11"/>
  <pageMargins left="0.70866141732283472" right="0.70866141732283472" top="0.62992125984251968" bottom="0.62992125984251968" header="0.51181102362204722" footer="0.51181102362204722"/>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連結貸借対照表</vt:lpstr>
      <vt:lpstr>連結行政コスト計算書</vt:lpstr>
      <vt:lpstr>連結純資産変動計算書</vt:lpstr>
      <vt:lpstr>連結資金収支計算書</vt:lpstr>
      <vt:lpstr>注記</vt:lpstr>
      <vt:lpstr>連結行政コスト計算書!Print_Area</vt:lpstr>
      <vt:lpstr>連結資金収支計算書!Print_Area</vt:lpstr>
      <vt:lpstr>連結純資産変動計算書!Print_Area</vt:lpstr>
      <vt:lpstr>連結貸借対照表!Print_Area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Ichijo</dc:creator>
  <cp:lastModifiedBy>生駒市</cp:lastModifiedBy>
  <cp:lastPrinted>2018-02-08T04:49:30Z</cp:lastPrinted>
  <dcterms:created xsi:type="dcterms:W3CDTF">2018-02-06T07:54:51Z</dcterms:created>
  <dcterms:modified xsi:type="dcterms:W3CDTF">2018-02-26T04:11:42Z</dcterms:modified>
</cp:coreProperties>
</file>