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080" windowHeight="9072" activeTab="0"/>
  </bookViews>
  <sheets>
    <sheet name="R3年度" sheetId="1" r:id="rId1"/>
  </sheets>
  <definedNames>
    <definedName name="_xlnm.Print_Area" localSheetId="0">'R3年度'!$B$2:$AE$38</definedName>
  </definedNames>
  <calcPr fullCalcOnLoad="1"/>
</workbook>
</file>

<file path=xl/comments1.xml><?xml version="1.0" encoding="utf-8"?>
<comments xmlns="http://schemas.openxmlformats.org/spreadsheetml/2006/main">
  <authors>
    <author>Admin</author>
  </authors>
  <commentList>
    <comment ref="U21" authorId="0">
      <text>
        <r>
          <rPr>
            <sz val="11"/>
            <rFont val="ＭＳ Ｐゴシック"/>
            <family val="3"/>
          </rPr>
          <t>合計をいちどに計算すると数式が複雑になるため、ここで月割り及び端数処理前の金額を計算する。
計算額、限度額の大小判定はMIN関数を使用。</t>
        </r>
      </text>
    </comment>
    <comment ref="D42" authorId="0">
      <text>
        <r>
          <rPr>
            <sz val="11"/>
            <rFont val="ＭＳ Ｐゴシック"/>
            <family val="3"/>
          </rPr>
          <t>月割りしない場合、セルG6は空白である。
引数に空白を指定するとゼロ扱いになるため、
結果として0月→12を表引きすることになる。</t>
        </r>
      </text>
    </comment>
  </commentList>
</comments>
</file>

<file path=xl/sharedStrings.xml><?xml version="1.0" encoding="utf-8"?>
<sst xmlns="http://schemas.openxmlformats.org/spreadsheetml/2006/main" count="234" uniqueCount="133">
  <si>
    <t>所得割額</t>
  </si>
  <si>
    <t>均等割額</t>
  </si>
  <si>
    <t>平等割額</t>
  </si>
  <si>
    <t>所得割率</t>
  </si>
  <si>
    <t>年金所得</t>
  </si>
  <si>
    <t>・給与所得金額（給与収入金額－給与所得控除額＝給与所得金額）</t>
  </si>
  <si>
    <t>収入金額テーブル</t>
  </si>
  <si>
    <t>限度額</t>
  </si>
  <si>
    <t>年　令</t>
  </si>
  <si>
    <t>加入される
世帯の方</t>
  </si>
  <si>
    <t>医療分</t>
  </si>
  <si>
    <t>介護分
合計</t>
  </si>
  <si>
    <t>支援金分
合計</t>
  </si>
  <si>
    <t>医療分
合計</t>
  </si>
  <si>
    <t>収入→所得変換テーブル</t>
  </si>
  <si>
    <t>７月</t>
  </si>
  <si>
    <t>８月</t>
  </si>
  <si>
    <t>９月</t>
  </si>
  <si>
    <t>今日の日</t>
  </si>
  <si>
    <t>月</t>
  </si>
  <si>
    <t>１０月</t>
  </si>
  <si>
    <t>１１月</t>
  </si>
  <si>
    <t>１２月</t>
  </si>
  <si>
    <t>１月</t>
  </si>
  <si>
    <t>２月</t>
  </si>
  <si>
    <t>月割り計算テーブル</t>
  </si>
  <si>
    <t>Ａさん</t>
  </si>
  <si>
    <t>Ｂさん</t>
  </si>
  <si>
    <t>Ｃさん</t>
  </si>
  <si>
    <t>Ｄさん</t>
  </si>
  <si>
    <t>Ｅさん</t>
  </si>
  <si>
    <t>その他所得
(給与・年金以外)</t>
  </si>
  <si>
    <t>②</t>
  </si>
  <si>
    <r>
      <t xml:space="preserve">介護分
</t>
    </r>
    <r>
      <rPr>
        <sz val="14"/>
        <rFont val="ＭＳ Ｐゴシック"/>
        <family val="3"/>
      </rPr>
      <t>(40歳以上65歳未満の方)</t>
    </r>
  </si>
  <si>
    <r>
      <t>国保に加入する月</t>
    </r>
    <r>
      <rPr>
        <b/>
        <sz val="18"/>
        <rFont val="ＭＳ Ｐゴシック"/>
        <family val="3"/>
      </rPr>
      <t>　</t>
    </r>
    <r>
      <rPr>
        <b/>
        <sz val="18"/>
        <color indexed="12"/>
        <rFont val="ＭＳ Ｐゴシック"/>
        <family val="3"/>
      </rPr>
      <t>①</t>
    </r>
  </si>
  <si>
    <t>③</t>
  </si>
  <si>
    <t>（注３）　加入された月から国保税は課税されます。４月から加入された場合は、１年間分の保険税がかかります。</t>
  </si>
  <si>
    <t>途中
加入額</t>
  </si>
  <si>
    <t>年度途中加入月数計算テーブル</t>
  </si>
  <si>
    <t>年間保険税</t>
  </si>
  <si>
    <t>途中加入時保険税</t>
  </si>
  <si>
    <t>（注１）　この計算表は概算ですので、実際の保険税（月割額）とは異なる場合があります。参考にお使い下さい。</t>
  </si>
  <si>
    <t>（注４）　退職等された場合は、退職等された翌日からの加入が必要になります。届けが遅れるとさかのぼって保険税がかかります。</t>
  </si>
  <si>
    <r>
      <t>所得金額(計算式</t>
    </r>
    <r>
      <rPr>
        <sz val="11"/>
        <rFont val="ＭＳ Ｐゴシック"/>
        <family val="3"/>
      </rPr>
      <t>)</t>
    </r>
  </si>
  <si>
    <t>～</t>
  </si>
  <si>
    <t>※A=収入金額÷4,000（小数点以下切捨）</t>
  </si>
  <si>
    <t>※収入金額が660万円以上の場合は、上記計算式による計算の最終結果で小数点以下を切り捨てる。</t>
  </si>
  <si>
    <t>Aさん</t>
  </si>
  <si>
    <t>Bさん</t>
  </si>
  <si>
    <t>Cさん</t>
  </si>
  <si>
    <t>Dさん</t>
  </si>
  <si>
    <t>Eさん</t>
  </si>
  <si>
    <r>
      <t>※収入金額が6</t>
    </r>
    <r>
      <rPr>
        <sz val="11"/>
        <rFont val="ＭＳ Ｐゴシック"/>
        <family val="3"/>
      </rPr>
      <t>60</t>
    </r>
    <r>
      <rPr>
        <sz val="11"/>
        <rFont val="ＭＳ Ｐゴシック"/>
        <family val="3"/>
      </rPr>
      <t>万円未満の場合は、「所得税法別表第五」によって求める。（上記計算式で求めることも可能）</t>
    </r>
  </si>
  <si>
    <t>公的年金テーブル</t>
  </si>
  <si>
    <t>65歳以上</t>
  </si>
  <si>
    <t>65歳未満</t>
  </si>
  <si>
    <t>所得計算式</t>
  </si>
  <si>
    <t>支援金分</t>
  </si>
  <si>
    <t>介護分
所得割</t>
  </si>
  <si>
    <t>支援金分
所得割</t>
  </si>
  <si>
    <t>医療分
所得割</t>
  </si>
  <si>
    <r>
      <t xml:space="preserve">給 与 収 入
</t>
    </r>
    <r>
      <rPr>
        <sz val="14"/>
        <rFont val="ＭＳ Ｐゴシック"/>
        <family val="3"/>
      </rPr>
      <t>(給 与 所 得)</t>
    </r>
  </si>
  <si>
    <r>
      <t xml:space="preserve">年 金 収 入
</t>
    </r>
    <r>
      <rPr>
        <sz val="14"/>
        <rFont val="ＭＳ Ｐゴシック"/>
        <family val="3"/>
      </rPr>
      <t>(年 金 所 得)</t>
    </r>
  </si>
  <si>
    <t>小　　計</t>
  </si>
  <si>
    <r>
      <t xml:space="preserve">期別支払額
</t>
    </r>
    <r>
      <rPr>
        <b/>
        <sz val="12"/>
        <color indexed="17"/>
        <rFont val="ＭＳ Ｐゴシック"/>
        <family val="3"/>
      </rPr>
      <t>（普通徴収）</t>
    </r>
  </si>
  <si>
    <r>
      <t>３月</t>
    </r>
    <r>
      <rPr>
        <b/>
        <sz val="12"/>
        <color indexed="17"/>
        <rFont val="ＭＳ Ｐゴシック"/>
        <family val="3"/>
      </rPr>
      <t>（一括）</t>
    </r>
  </si>
  <si>
    <t>オプションでゼロ値を非表示にしている場合でも、セルの書式設定で値がゼロのときの表示を定義すると見えるようになる。</t>
  </si>
  <si>
    <t>年令０表示の件</t>
  </si>
  <si>
    <t>途中加入欄</t>
  </si>
  <si>
    <t>①見出しと「たけまる君」の吹き出し内の年度</t>
  </si>
  <si>
    <t>②医療分、支援分、介護分それぞれの所得割、均等割、平等割、限度額</t>
  </si>
  <si>
    <t>③万一、給与所得控除、又は年金控除が変更になった場合は、それぞれのテーブル</t>
  </si>
  <si>
    <t>メンテナンス</t>
  </si>
  <si>
    <t>（注２）　世帯の総所得金額が一定以下の場合など、保険税が軽減される制度があります。（お問い合わせください。）</t>
  </si>
  <si>
    <t>　　</t>
  </si>
  <si>
    <t>生駒市役所
国保医療課</t>
  </si>
  <si>
    <t>・年金控除額は「６５歳未満」と「６５歳以上」で異なります。課税年度1月1日に65歳の誕生日を迎えた人は「６５歳以上」となります。</t>
  </si>
  <si>
    <t>年齢入力の
注意点</t>
  </si>
  <si>
    <t>・介護分は４０歳～６４歳の入力で算定されますが、本計算表では年度途中での介護該当・非該当には対応しておりませんのでご注意ください。</t>
  </si>
  <si>
    <t>850
調控
有無</t>
  </si>
  <si>
    <t>調整控除後給与所得</t>
  </si>
  <si>
    <t>公的年金等に係る雑所得以外の所得に係る合計所得金額</t>
  </si>
  <si>
    <r>
      <t>6</t>
    </r>
    <r>
      <rPr>
        <sz val="11"/>
        <rFont val="ＭＳ Ｐゴシック"/>
        <family val="3"/>
      </rPr>
      <t xml:space="preserve">5歳以上
</t>
    </r>
    <r>
      <rPr>
        <sz val="9"/>
        <rFont val="ＭＳ Ｐゴシック"/>
        <family val="3"/>
      </rPr>
      <t>（年金所得-15万円）</t>
    </r>
  </si>
  <si>
    <r>
      <t xml:space="preserve">基準総所得
</t>
    </r>
    <r>
      <rPr>
        <sz val="10"/>
        <rFont val="ＭＳ Ｐゴシック"/>
        <family val="3"/>
      </rPr>
      <t>（総所得-43万円）</t>
    </r>
  </si>
  <si>
    <t>所得金額調整控除</t>
  </si>
  <si>
    <t>有</t>
  </si>
  <si>
    <t>無</t>
  </si>
  <si>
    <r>
      <t>収入金額-</t>
    </r>
    <r>
      <rPr>
        <sz val="11"/>
        <rFont val="ＭＳ Ｐゴシック"/>
        <family val="3"/>
      </rPr>
      <t>5</t>
    </r>
    <r>
      <rPr>
        <sz val="11"/>
        <rFont val="ＭＳ Ｐゴシック"/>
        <family val="3"/>
      </rPr>
      <t>5</t>
    </r>
    <r>
      <rPr>
        <sz val="11"/>
        <rFont val="ＭＳ Ｐゴシック"/>
        <family val="3"/>
      </rPr>
      <t>0,000</t>
    </r>
  </si>
  <si>
    <r>
      <rPr>
        <sz val="11"/>
        <rFont val="ＭＳ Ｐゴシック"/>
        <family val="3"/>
      </rPr>
      <t>10</t>
    </r>
    <r>
      <rPr>
        <sz val="11"/>
        <rFont val="ＭＳ Ｐゴシック"/>
        <family val="3"/>
      </rPr>
      <t>69</t>
    </r>
    <r>
      <rPr>
        <sz val="11"/>
        <rFont val="ＭＳ Ｐゴシック"/>
        <family val="3"/>
      </rPr>
      <t>,</t>
    </r>
    <r>
      <rPr>
        <sz val="11"/>
        <rFont val="ＭＳ Ｐゴシック"/>
        <family val="3"/>
      </rPr>
      <t>000</t>
    </r>
  </si>
  <si>
    <r>
      <rPr>
        <sz val="11"/>
        <rFont val="ＭＳ Ｐゴシック"/>
        <family val="3"/>
      </rPr>
      <t>10</t>
    </r>
    <r>
      <rPr>
        <sz val="11"/>
        <rFont val="ＭＳ Ｐゴシック"/>
        <family val="3"/>
      </rPr>
      <t>70</t>
    </r>
    <r>
      <rPr>
        <sz val="11"/>
        <rFont val="ＭＳ Ｐゴシック"/>
        <family val="3"/>
      </rPr>
      <t>,</t>
    </r>
    <r>
      <rPr>
        <sz val="11"/>
        <rFont val="ＭＳ Ｐゴシック"/>
        <family val="3"/>
      </rPr>
      <t>000</t>
    </r>
  </si>
  <si>
    <r>
      <rPr>
        <sz val="11"/>
        <rFont val="ＭＳ Ｐゴシック"/>
        <family val="3"/>
      </rPr>
      <t>10</t>
    </r>
    <r>
      <rPr>
        <sz val="11"/>
        <rFont val="ＭＳ Ｐゴシック"/>
        <family val="3"/>
      </rPr>
      <t>72</t>
    </r>
    <r>
      <rPr>
        <sz val="11"/>
        <rFont val="ＭＳ Ｐゴシック"/>
        <family val="3"/>
      </rPr>
      <t>,</t>
    </r>
    <r>
      <rPr>
        <sz val="11"/>
        <rFont val="ＭＳ Ｐゴシック"/>
        <family val="3"/>
      </rPr>
      <t>000</t>
    </r>
  </si>
  <si>
    <r>
      <rPr>
        <sz val="11"/>
        <rFont val="ＭＳ Ｐゴシック"/>
        <family val="3"/>
      </rPr>
      <t>10</t>
    </r>
    <r>
      <rPr>
        <sz val="11"/>
        <rFont val="ＭＳ Ｐゴシック"/>
        <family val="3"/>
      </rPr>
      <t>74</t>
    </r>
    <r>
      <rPr>
        <sz val="11"/>
        <rFont val="ＭＳ Ｐゴシック"/>
        <family val="3"/>
      </rPr>
      <t>,</t>
    </r>
    <r>
      <rPr>
        <sz val="11"/>
        <rFont val="ＭＳ Ｐゴシック"/>
        <family val="3"/>
      </rPr>
      <t>000</t>
    </r>
  </si>
  <si>
    <t>A×4,000×60%+100,000</t>
  </si>
  <si>
    <r>
      <t>A×4,000×70%-8</t>
    </r>
    <r>
      <rPr>
        <sz val="11"/>
        <rFont val="ＭＳ Ｐゴシック"/>
        <family val="3"/>
      </rPr>
      <t>0,000</t>
    </r>
  </si>
  <si>
    <r>
      <t>A×4,000×80%-</t>
    </r>
    <r>
      <rPr>
        <sz val="11"/>
        <rFont val="ＭＳ Ｐゴシック"/>
        <family val="3"/>
      </rPr>
      <t>4</t>
    </r>
    <r>
      <rPr>
        <sz val="11"/>
        <rFont val="ＭＳ Ｐゴシック"/>
        <family val="3"/>
      </rPr>
      <t>4</t>
    </r>
    <r>
      <rPr>
        <sz val="11"/>
        <rFont val="ＭＳ Ｐゴシック"/>
        <family val="3"/>
      </rPr>
      <t>0,000</t>
    </r>
  </si>
  <si>
    <t>給与所得</t>
  </si>
  <si>
    <t>給与+年金所得</t>
  </si>
  <si>
    <t>判定</t>
  </si>
  <si>
    <t>給与部分</t>
  </si>
  <si>
    <t>年金部分</t>
  </si>
  <si>
    <t>給与所得控除額</t>
  </si>
  <si>
    <t>調整後給与所得</t>
  </si>
  <si>
    <r>
      <t>収入金額×90%-1,</t>
    </r>
    <r>
      <rPr>
        <sz val="11"/>
        <rFont val="ＭＳ Ｐゴシック"/>
        <family val="3"/>
      </rPr>
      <t>1</t>
    </r>
    <r>
      <rPr>
        <sz val="11"/>
        <rFont val="ＭＳ Ｐゴシック"/>
        <family val="3"/>
      </rPr>
      <t>00,000</t>
    </r>
  </si>
  <si>
    <t>収入金額-1,950,000</t>
  </si>
  <si>
    <t>・公的年金の所得金額</t>
  </si>
  <si>
    <t>適用表番号</t>
  </si>
  <si>
    <t>①公的年金等に係る雑所得以外の所得に係る合計所得金額が1,000万円以下</t>
  </si>
  <si>
    <r>
      <t>収入金額 －1,</t>
    </r>
    <r>
      <rPr>
        <sz val="11"/>
        <rFont val="ＭＳ Ｐゴシック"/>
        <family val="3"/>
      </rPr>
      <t>1</t>
    </r>
    <r>
      <rPr>
        <sz val="11"/>
        <rFont val="ＭＳ Ｐゴシック"/>
        <family val="3"/>
      </rPr>
      <t>00,000</t>
    </r>
  </si>
  <si>
    <r>
      <t>収入金額×75%－</t>
    </r>
    <r>
      <rPr>
        <sz val="11"/>
        <rFont val="ＭＳ Ｐゴシック"/>
        <family val="3"/>
      </rPr>
      <t>2</t>
    </r>
    <r>
      <rPr>
        <sz val="11"/>
        <rFont val="ＭＳ Ｐゴシック"/>
        <family val="3"/>
      </rPr>
      <t>75,000</t>
    </r>
  </si>
  <si>
    <r>
      <t>収入金額×85%－</t>
    </r>
    <r>
      <rPr>
        <sz val="11"/>
        <rFont val="ＭＳ Ｐゴシック"/>
        <family val="3"/>
      </rPr>
      <t>6</t>
    </r>
    <r>
      <rPr>
        <sz val="11"/>
        <rFont val="ＭＳ Ｐゴシック"/>
        <family val="3"/>
      </rPr>
      <t>85,000</t>
    </r>
  </si>
  <si>
    <r>
      <t>収入金額×95%－1,</t>
    </r>
    <r>
      <rPr>
        <sz val="11"/>
        <rFont val="ＭＳ Ｐゴシック"/>
        <family val="3"/>
      </rPr>
      <t>4</t>
    </r>
    <r>
      <rPr>
        <sz val="11"/>
        <rFont val="ＭＳ Ｐゴシック"/>
        <family val="3"/>
      </rPr>
      <t>55,000</t>
    </r>
  </si>
  <si>
    <t>収入金額－1,955,000</t>
  </si>
  <si>
    <r>
      <t>収入金額 －</t>
    </r>
    <r>
      <rPr>
        <sz val="11"/>
        <rFont val="ＭＳ Ｐゴシック"/>
        <family val="3"/>
      </rPr>
      <t>6</t>
    </r>
    <r>
      <rPr>
        <sz val="11"/>
        <rFont val="ＭＳ Ｐゴシック"/>
        <family val="3"/>
      </rPr>
      <t>00,000</t>
    </r>
  </si>
  <si>
    <r>
      <t>収入金額－1,95</t>
    </r>
    <r>
      <rPr>
        <sz val="11"/>
        <rFont val="ＭＳ Ｐゴシック"/>
        <family val="3"/>
      </rPr>
      <t>5,000</t>
    </r>
  </si>
  <si>
    <t>②公的年金等に係る雑所得以外の所得に係る合計所得金額が1,000万円超2,000万円以下</t>
  </si>
  <si>
    <r>
      <t>収入金額 －1,0</t>
    </r>
    <r>
      <rPr>
        <sz val="11"/>
        <rFont val="ＭＳ Ｐゴシック"/>
        <family val="3"/>
      </rPr>
      <t>00,000</t>
    </r>
  </si>
  <si>
    <r>
      <t>収入金額×75%－1</t>
    </r>
    <r>
      <rPr>
        <sz val="11"/>
        <rFont val="ＭＳ Ｐゴシック"/>
        <family val="3"/>
      </rPr>
      <t>75,000</t>
    </r>
  </si>
  <si>
    <r>
      <t>収入金額×85%－5</t>
    </r>
    <r>
      <rPr>
        <sz val="11"/>
        <rFont val="ＭＳ Ｐゴシック"/>
        <family val="3"/>
      </rPr>
      <t>85,000</t>
    </r>
  </si>
  <si>
    <r>
      <t>収入金額×95%－1,3</t>
    </r>
    <r>
      <rPr>
        <sz val="11"/>
        <rFont val="ＭＳ Ｐゴシック"/>
        <family val="3"/>
      </rPr>
      <t>55,000</t>
    </r>
  </si>
  <si>
    <t>収入金額－1,855,000</t>
  </si>
  <si>
    <r>
      <t>収入金額 －5</t>
    </r>
    <r>
      <rPr>
        <sz val="11"/>
        <rFont val="ＭＳ Ｐゴシック"/>
        <family val="3"/>
      </rPr>
      <t>00,000</t>
    </r>
  </si>
  <si>
    <r>
      <t>収入金額－1,85</t>
    </r>
    <r>
      <rPr>
        <sz val="11"/>
        <rFont val="ＭＳ Ｐゴシック"/>
        <family val="3"/>
      </rPr>
      <t>5,000</t>
    </r>
  </si>
  <si>
    <t>③公的年金等に係る雑所得以外の所得に係る合計所得金額が2,000万円超</t>
  </si>
  <si>
    <r>
      <t>収入金額 －9</t>
    </r>
    <r>
      <rPr>
        <sz val="11"/>
        <rFont val="ＭＳ Ｐゴシック"/>
        <family val="3"/>
      </rPr>
      <t>00,000</t>
    </r>
  </si>
  <si>
    <r>
      <t>収入金額×75%－</t>
    </r>
    <r>
      <rPr>
        <sz val="11"/>
        <rFont val="ＭＳ Ｐゴシック"/>
        <family val="3"/>
      </rPr>
      <t>75,000</t>
    </r>
  </si>
  <si>
    <r>
      <t>収入金額×85%－4</t>
    </r>
    <r>
      <rPr>
        <sz val="11"/>
        <rFont val="ＭＳ Ｐゴシック"/>
        <family val="3"/>
      </rPr>
      <t>85,000</t>
    </r>
  </si>
  <si>
    <r>
      <t>収入金額×95%－1,2</t>
    </r>
    <r>
      <rPr>
        <sz val="11"/>
        <rFont val="ＭＳ Ｐゴシック"/>
        <family val="3"/>
      </rPr>
      <t>55,000</t>
    </r>
  </si>
  <si>
    <t>収入金額－1,755,000</t>
  </si>
  <si>
    <r>
      <t>収入金額 －4</t>
    </r>
    <r>
      <rPr>
        <sz val="11"/>
        <rFont val="ＭＳ Ｐゴシック"/>
        <family val="3"/>
      </rPr>
      <t>00,000</t>
    </r>
  </si>
  <si>
    <r>
      <t>収入金額－1,75</t>
    </r>
    <r>
      <rPr>
        <sz val="11"/>
        <rFont val="ＭＳ Ｐゴシック"/>
        <family val="3"/>
      </rPr>
      <t>5,000</t>
    </r>
  </si>
  <si>
    <t>850万以上調整控除有無</t>
  </si>
  <si>
    <t>生駒市　国民健康保険税　簡易計算表　（令和６年度）　　</t>
  </si>
  <si>
    <r>
      <t xml:space="preserve">R６年度途中での加入は、月割りとなります。
</t>
    </r>
    <r>
      <rPr>
        <b/>
        <sz val="16"/>
        <color indexed="17"/>
        <rFont val="ＭＳ Ｐゴシック"/>
        <family val="3"/>
      </rPr>
      <t>（年間保険税÷12×加入した月から3月末までの月数）</t>
    </r>
    <r>
      <rPr>
        <b/>
        <sz val="18"/>
        <rFont val="ＭＳ Ｐゴシック"/>
        <family val="3"/>
      </rPr>
      <t xml:space="preserve">
</t>
    </r>
    <r>
      <rPr>
        <b/>
        <sz val="18"/>
        <color indexed="12"/>
        <rFont val="ＭＳ Ｐゴシック"/>
        <family val="3"/>
      </rPr>
      <t>①</t>
    </r>
    <r>
      <rPr>
        <b/>
        <sz val="18"/>
        <rFont val="ＭＳ Ｐゴシック"/>
        <family val="3"/>
      </rPr>
      <t>に加入する月を入れれば月割額（途中加入額）と
入力した翌月からの期別の支払額を表示します。</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</si>
</sst>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quot;Yes&quot;;&quot;Yes&quot;;&quot;No&quot;"/>
    <numFmt numFmtId="179" formatCode="&quot;True&quot;;&quot;True&quot;;&quot;False&quot;"/>
    <numFmt numFmtId="180" formatCode="&quot;On&quot;;&quot;On&quot;;&quot;Off&quot;"/>
    <numFmt numFmtId="181" formatCode="[$€-2]\ #,##0.00_);[Red]\([$€-2]\ #,##0.00\)"/>
    <numFmt numFmtId="182" formatCode="#,##0&quot;才&quot;"/>
    <numFmt numFmtId="183" formatCode="#,##0_);[Red]\(#,##0\)"/>
    <numFmt numFmtId="184" formatCode="#,##0&quot;円&quot;_ "/>
    <numFmt numFmtId="185" formatCode="#,##0&quot;歳&quot;\ "/>
    <numFmt numFmtId="186" formatCode="#,##0&quot;人&quot;\ "/>
    <numFmt numFmtId="187" formatCode="#,##0&quot;か&quot;&quot;月&quot;_ "/>
    <numFmt numFmtId="188" formatCode="0.0%"/>
    <numFmt numFmtId="189" formatCode="#,##0&quot;か&quot;&quot;月&quot;&quot;分 &quot;"/>
    <numFmt numFmtId="190" formatCode="\(#,##0&quot;円&quot;\)"/>
    <numFmt numFmtId="191" formatCode="\(#,##0.00\)"/>
    <numFmt numFmtId="192" formatCode="\(#,##0.\)"/>
    <numFmt numFmtId="193" formatCode="\(#,##0\)"/>
    <numFmt numFmtId="194" formatCode="General&quot;月&quot;"/>
    <numFmt numFmtId="195" formatCode="0_ "/>
    <numFmt numFmtId="196" formatCode="0&quot;才&quot;;0&quot;才&quot;;0&quot;才&quot;"/>
    <numFmt numFmtId="197" formatCode="0;;0"/>
    <numFmt numFmtId="198" formatCode="#,##0&quot;円&quot;_ ;;#,##0&quot;円&quot;_ "/>
    <numFmt numFmtId="199" formatCode="#,##0&quot;円&quot;;#,##0&quot;円&quot;;#,##0&quot;円&quot;"/>
    <numFmt numFmtId="200" formatCode="\(#,##0&quot;円&quot;\);\(#,##0&quot;円&quot;\);\(#,##0&quot;円&quot;\)"/>
    <numFmt numFmtId="201" formatCode="#,##0&quot;円&quot;;\-#,##0&quot;円&quot;;#,##0&quot;円&quot;"/>
    <numFmt numFmtId="202" formatCode="\(\ #,##0&quot;円&quot;\);\(\ #,##0&quot;円&quot;\);\(\ #,##0&quot;円&quot;\)"/>
    <numFmt numFmtId="203" formatCode="\(\ #,##0&quot;円&quot;\)"/>
    <numFmt numFmtId="204" formatCode="0&quot;人&quot;"/>
  </numFmts>
  <fonts count="76">
    <font>
      <sz val="11"/>
      <name val="ＭＳ Ｐゴシック"/>
      <family val="3"/>
    </font>
    <font>
      <sz val="6"/>
      <name val="ＭＳ Ｐゴシック"/>
      <family val="3"/>
    </font>
    <font>
      <sz val="12"/>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9"/>
      <color indexed="10"/>
      <name val="ＭＳ Ｐゴシック"/>
      <family val="3"/>
    </font>
    <font>
      <sz val="11"/>
      <color indexed="8"/>
      <name val="ＭＳ Ｐゴシック"/>
      <family val="3"/>
    </font>
    <font>
      <sz val="9"/>
      <name val="ＭＳ Ｐゴシック"/>
      <family val="3"/>
    </font>
    <font>
      <b/>
      <sz val="12"/>
      <name val="ＭＳ Ｐゴシック"/>
      <family val="3"/>
    </font>
    <font>
      <sz val="14"/>
      <name val="ＭＳ Ｐゴシック"/>
      <family val="3"/>
    </font>
    <font>
      <b/>
      <sz val="16"/>
      <name val="ＭＳ Ｐゴシック"/>
      <family val="3"/>
    </font>
    <font>
      <b/>
      <sz val="14"/>
      <color indexed="10"/>
      <name val="ＭＳ Ｐゴシック"/>
      <family val="3"/>
    </font>
    <font>
      <sz val="14"/>
      <color indexed="8"/>
      <name val="ＭＳ Ｐゴシック"/>
      <family val="3"/>
    </font>
    <font>
      <b/>
      <sz val="14"/>
      <name val="ＭＳ Ｐゴシック"/>
      <family val="3"/>
    </font>
    <font>
      <b/>
      <sz val="18"/>
      <name val="ＭＳ Ｐゴシック"/>
      <family val="3"/>
    </font>
    <font>
      <b/>
      <sz val="20"/>
      <name val="ＭＳ Ｐゴシック"/>
      <family val="3"/>
    </font>
    <font>
      <sz val="10"/>
      <name val="ＭＳ Ｐゴシック"/>
      <family val="3"/>
    </font>
    <font>
      <b/>
      <sz val="14"/>
      <color indexed="53"/>
      <name val="ＭＳ Ｐゴシック"/>
      <family val="3"/>
    </font>
    <font>
      <b/>
      <sz val="24"/>
      <color indexed="12"/>
      <name val="HGｺﾞｼｯｸE"/>
      <family val="3"/>
    </font>
    <font>
      <sz val="20"/>
      <name val="ＭＳ Ｐゴシック"/>
      <family val="3"/>
    </font>
    <font>
      <b/>
      <sz val="16"/>
      <color indexed="12"/>
      <name val="ＭＳ Ｐゴシック"/>
      <family val="3"/>
    </font>
    <font>
      <b/>
      <sz val="18"/>
      <color indexed="12"/>
      <name val="ＭＳ Ｐゴシック"/>
      <family val="3"/>
    </font>
    <font>
      <sz val="14"/>
      <color indexed="10"/>
      <name val="ＭＳ Ｐゴシック"/>
      <family val="3"/>
    </font>
    <font>
      <sz val="14"/>
      <color indexed="17"/>
      <name val="ＭＳ Ｐゴシック"/>
      <family val="3"/>
    </font>
    <font>
      <b/>
      <sz val="18"/>
      <color indexed="17"/>
      <name val="ＭＳ Ｐゴシック"/>
      <family val="3"/>
    </font>
    <font>
      <sz val="12"/>
      <color indexed="17"/>
      <name val="ＭＳ Ｐゴシック"/>
      <family val="3"/>
    </font>
    <font>
      <b/>
      <sz val="20"/>
      <color indexed="17"/>
      <name val="ＭＳ Ｐゴシック"/>
      <family val="3"/>
    </font>
    <font>
      <b/>
      <sz val="16"/>
      <color indexed="17"/>
      <name val="ＭＳ Ｐゴシック"/>
      <family val="3"/>
    </font>
    <font>
      <b/>
      <sz val="14"/>
      <color indexed="17"/>
      <name val="ＭＳ Ｐゴシック"/>
      <family val="3"/>
    </font>
    <font>
      <b/>
      <sz val="12"/>
      <color indexed="17"/>
      <name val="ＭＳ Ｐゴシック"/>
      <family val="3"/>
    </font>
    <font>
      <b/>
      <sz val="16"/>
      <color indexed="8"/>
      <name val="Times New Roman"/>
      <family val="1"/>
    </font>
    <font>
      <sz val="18"/>
      <name val="ＭＳ Ｐゴシック"/>
      <family val="3"/>
    </font>
    <font>
      <b/>
      <sz val="16"/>
      <color indexed="10"/>
      <name val="ＭＳ Ｐゴシック"/>
      <family val="3"/>
    </font>
    <font>
      <b/>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Ｐゴシック"/>
      <family val="3"/>
    </font>
    <font>
      <sz val="20"/>
      <color indexed="12"/>
      <name val="HG創英角ﾎﾟｯﾌﾟ体"/>
      <family val="3"/>
    </font>
    <font>
      <sz val="16"/>
      <color indexed="12"/>
      <name val="ＭＳ ゴシック"/>
      <family val="3"/>
    </font>
    <font>
      <u val="single"/>
      <sz val="20"/>
      <color indexed="12"/>
      <name val="HG創英角ﾎﾟｯﾌﾟ体"/>
      <family val="3"/>
    </font>
    <font>
      <sz val="16"/>
      <color indexed="12"/>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ＭＳ Ｐゴシック"/>
      <family val="3"/>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99FF"/>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color indexed="63"/>
      </left>
      <right style="thick"/>
      <top>
        <color indexed="63"/>
      </top>
      <bottom style="thin"/>
    </border>
    <border>
      <left>
        <color indexed="63"/>
      </left>
      <right>
        <color indexed="63"/>
      </right>
      <top style="thick"/>
      <bottom>
        <color indexed="63"/>
      </bottom>
    </border>
    <border>
      <left style="thick">
        <color indexed="17"/>
      </left>
      <right>
        <color indexed="63"/>
      </right>
      <top style="thick">
        <color indexed="17"/>
      </top>
      <bottom>
        <color indexed="63"/>
      </bottom>
    </border>
    <border>
      <left>
        <color indexed="63"/>
      </left>
      <right style="thick">
        <color indexed="17"/>
      </right>
      <top style="thick">
        <color indexed="17"/>
      </top>
      <bottom>
        <color indexed="63"/>
      </bottom>
    </border>
    <border>
      <left style="thick">
        <color indexed="17"/>
      </left>
      <right>
        <color indexed="63"/>
      </right>
      <top>
        <color indexed="63"/>
      </top>
      <bottom>
        <color indexed="63"/>
      </bottom>
    </border>
    <border>
      <left>
        <color indexed="63"/>
      </left>
      <right style="thick">
        <color indexed="17"/>
      </right>
      <top>
        <color indexed="63"/>
      </top>
      <bottom>
        <color indexed="63"/>
      </bottom>
    </border>
    <border>
      <left style="thick">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style="thick">
        <color indexed="17"/>
      </right>
      <top>
        <color indexed="63"/>
      </top>
      <bottom style="thick">
        <color indexed="17"/>
      </bottom>
    </border>
    <border>
      <left style="thin"/>
      <right style="thin"/>
      <top style="thin"/>
      <bottom style="mediu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medium"/>
      <right style="thin"/>
      <top>
        <color indexed="63"/>
      </top>
      <bottom style="thin"/>
    </border>
    <border>
      <left style="medium"/>
      <right style="thin"/>
      <top style="thin"/>
      <bottom style="thin"/>
    </border>
    <border>
      <left style="medium"/>
      <right style="thin"/>
      <top style="thin"/>
      <bottom style="thick"/>
    </border>
    <border>
      <left style="medium"/>
      <right style="thin"/>
      <top style="thin"/>
      <bottom>
        <color indexed="63"/>
      </bottom>
    </border>
    <border>
      <left style="thin"/>
      <right style="medium"/>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ck"/>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thick"/>
      <top style="medium"/>
      <bottom style="medium"/>
    </border>
    <border>
      <left>
        <color indexed="63"/>
      </left>
      <right>
        <color indexed="63"/>
      </right>
      <top style="thick"/>
      <bottom style="thick"/>
    </border>
    <border>
      <left style="thin"/>
      <right style="thin"/>
      <top style="thick"/>
      <bottom style="thin"/>
    </border>
    <border>
      <left>
        <color indexed="63"/>
      </left>
      <right style="medium"/>
      <top style="medium"/>
      <bottom style="thick"/>
    </border>
    <border>
      <left style="medium"/>
      <right style="hair"/>
      <top style="medium"/>
      <bottom style="thick"/>
    </border>
    <border>
      <left style="medium"/>
      <right style="thin"/>
      <top style="medium"/>
      <bottom style="thin"/>
    </border>
    <border>
      <left style="thin"/>
      <right style="thick"/>
      <top>
        <color indexed="63"/>
      </top>
      <bottom style="thin"/>
    </border>
    <border>
      <left style="thin"/>
      <right style="thin"/>
      <top style="hair"/>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hair"/>
      <bottom style="medium"/>
    </border>
    <border>
      <left>
        <color indexed="63"/>
      </left>
      <right>
        <color indexed="63"/>
      </right>
      <top style="medium"/>
      <bottom style="thick"/>
    </border>
    <border>
      <left>
        <color indexed="63"/>
      </left>
      <right style="thin"/>
      <top style="thick"/>
      <bottom style="thin"/>
    </border>
    <border>
      <left style="thin"/>
      <right>
        <color indexed="63"/>
      </right>
      <top style="thick"/>
      <bottom style="thin"/>
    </border>
    <border>
      <left style="thin"/>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color indexed="63"/>
      </right>
      <top style="medium"/>
      <bottom style="medium"/>
    </border>
    <border>
      <left>
        <color indexed="63"/>
      </left>
      <right>
        <color indexed="63"/>
      </right>
      <top style="thick"/>
      <bottom style="thin"/>
    </border>
    <border>
      <left>
        <color indexed="63"/>
      </left>
      <right>
        <color indexed="63"/>
      </right>
      <top style="medium"/>
      <bottom style="medium"/>
    </border>
    <border>
      <left>
        <color indexed="63"/>
      </left>
      <right>
        <color indexed="63"/>
      </right>
      <top style="thin"/>
      <bottom style="thin"/>
    </border>
    <border>
      <left style="thin"/>
      <right style="thin"/>
      <top style="medium"/>
      <bottom style="hair"/>
    </border>
    <border>
      <left>
        <color indexed="63"/>
      </left>
      <right style="thin"/>
      <top style="medium"/>
      <bottom style="medium"/>
    </border>
    <border>
      <left style="medium"/>
      <right style="medium"/>
      <top style="medium"/>
      <bottom style="thick"/>
    </border>
    <border>
      <left>
        <color indexed="63"/>
      </left>
      <right style="thin"/>
      <top style="thin"/>
      <bottom style="thin"/>
    </border>
    <border>
      <left style="thin"/>
      <right>
        <color indexed="63"/>
      </right>
      <top style="thin"/>
      <bottom style="thin"/>
    </border>
    <border>
      <left style="medium"/>
      <right style="medium"/>
      <top>
        <color indexed="63"/>
      </top>
      <bottom>
        <color indexed="63"/>
      </bottom>
    </border>
    <border>
      <left style="medium"/>
      <right style="medium"/>
      <top style="medium"/>
      <bottom style="medium"/>
    </border>
    <border>
      <left style="thin"/>
      <right style="thin"/>
      <top style="thin"/>
      <bottom style="thick"/>
    </border>
    <border>
      <left style="thin"/>
      <right style="thick"/>
      <top style="thin"/>
      <bottom style="thick"/>
    </border>
    <border>
      <left>
        <color indexed="63"/>
      </left>
      <right>
        <color indexed="63"/>
      </right>
      <top style="thick">
        <color indexed="17"/>
      </top>
      <bottom>
        <color indexed="63"/>
      </bottom>
    </border>
    <border diagonalDown="1">
      <left style="thin"/>
      <right style="thick"/>
      <top style="thin"/>
      <bottom style="thin"/>
      <diagonal style="thin"/>
    </border>
    <border>
      <left>
        <color indexed="63"/>
      </left>
      <right>
        <color indexed="63"/>
      </right>
      <top style="hair"/>
      <bottom>
        <color indexed="63"/>
      </bottom>
    </border>
    <border>
      <left>
        <color indexed="63"/>
      </left>
      <right>
        <color indexed="63"/>
      </right>
      <top style="hair"/>
      <bottom style="hair"/>
    </border>
    <border>
      <left style="medium"/>
      <right>
        <color indexed="63"/>
      </right>
      <top>
        <color indexed="63"/>
      </top>
      <bottom>
        <color indexed="63"/>
      </bottom>
    </border>
    <border>
      <left style="medium"/>
      <right style="thin"/>
      <top style="thick"/>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ck"/>
      <top style="medium"/>
      <bottom style="medium"/>
    </border>
    <border>
      <left style="medium"/>
      <right style="medium"/>
      <top style="medium"/>
      <bottom>
        <color indexed="63"/>
      </bottom>
    </border>
    <border>
      <left style="medium"/>
      <right style="medium"/>
      <top>
        <color indexed="63"/>
      </top>
      <bottom style="thick"/>
    </border>
    <border>
      <left style="thin"/>
      <right style="thin"/>
      <top>
        <color indexed="63"/>
      </top>
      <bottom style="medium"/>
    </border>
    <border>
      <left style="thin"/>
      <right style="thick"/>
      <top style="medium"/>
      <bottom>
        <color indexed="63"/>
      </bottom>
    </border>
    <border>
      <left style="thin"/>
      <right style="thick"/>
      <top>
        <color indexed="63"/>
      </top>
      <bottom>
        <color indexed="63"/>
      </bottom>
    </border>
    <border>
      <left style="thin"/>
      <right style="thick"/>
      <top>
        <color indexed="63"/>
      </top>
      <bottom style="medium"/>
    </border>
    <border>
      <left style="medium"/>
      <right style="thin"/>
      <top>
        <color indexed="63"/>
      </top>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thick"/>
      <bottom style="medium"/>
    </border>
    <border>
      <left>
        <color indexed="63"/>
      </left>
      <right style="thick"/>
      <top style="thick"/>
      <bottom style="medium"/>
    </border>
    <border>
      <left style="thin"/>
      <right style="thin"/>
      <top style="medium"/>
      <bottom>
        <color indexed="63"/>
      </bottom>
    </border>
    <border>
      <left style="thin"/>
      <right style="thick"/>
      <top style="thick"/>
      <bottom>
        <color indexed="63"/>
      </bottom>
    </border>
    <border>
      <left style="thin"/>
      <right style="thin"/>
      <top style="thick"/>
      <bottom>
        <color indexed="63"/>
      </bottom>
    </border>
    <border>
      <left style="thin"/>
      <right>
        <color indexed="63"/>
      </right>
      <top style="thin"/>
      <bottom style="thick"/>
    </border>
    <border>
      <left>
        <color indexed="63"/>
      </left>
      <right style="thick"/>
      <top style="thin"/>
      <bottom style="thick"/>
    </border>
    <border>
      <left style="thin"/>
      <right style="medium"/>
      <top style="thick"/>
      <bottom>
        <color indexed="63"/>
      </bottom>
    </border>
    <border>
      <left style="medium"/>
      <right>
        <color indexed="63"/>
      </right>
      <top style="thick"/>
      <bottom style="medium"/>
    </border>
    <border>
      <left>
        <color indexed="63"/>
      </left>
      <right style="medium"/>
      <top style="thick"/>
      <bottom style="medium"/>
    </border>
    <border>
      <left>
        <color indexed="63"/>
      </left>
      <right style="medium"/>
      <top style="thin"/>
      <bottom style="thick"/>
    </border>
    <border>
      <left style="medium"/>
      <right style="thin"/>
      <top style="thick"/>
      <bottom>
        <color indexed="63"/>
      </bottom>
    </border>
    <border>
      <left style="thick"/>
      <right style="thin"/>
      <top style="thin"/>
      <bottom style="thin"/>
    </border>
    <border>
      <left style="thick"/>
      <right style="thin"/>
      <top style="thick"/>
      <bottom style="thin"/>
    </border>
    <border>
      <left style="thick"/>
      <right style="thin"/>
      <top style="thin"/>
      <bottom style="medium"/>
    </border>
    <border>
      <left style="thin"/>
      <right style="medium"/>
      <top style="thick"/>
      <bottom style="thin"/>
    </border>
    <border>
      <left style="thick"/>
      <right style="thin"/>
      <top style="medium"/>
      <bottom style="thin"/>
    </border>
    <border>
      <left style="thin"/>
      <right style="medium"/>
      <top style="medium"/>
      <bottom style="thin"/>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style="medium"/>
      <top>
        <color indexed="63"/>
      </top>
      <bottom>
        <color indexed="63"/>
      </bottom>
    </border>
    <border>
      <left>
        <color indexed="63"/>
      </left>
      <right style="medium"/>
      <top style="thick"/>
      <bottom>
        <color indexed="63"/>
      </botto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medium"/>
      <bottom style="medium"/>
    </border>
    <border>
      <left>
        <color indexed="63"/>
      </left>
      <right>
        <color indexed="63"/>
      </right>
      <top style="thick">
        <color indexed="17"/>
      </top>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5" fillId="0" borderId="0" applyNumberFormat="0" applyFill="0" applyBorder="0" applyAlignment="0" applyProtection="0"/>
    <xf numFmtId="0" fontId="73" fillId="31" borderId="0" applyNumberFormat="0" applyBorder="0" applyAlignment="0" applyProtection="0"/>
  </cellStyleXfs>
  <cellXfs count="374">
    <xf numFmtId="0" fontId="0" fillId="0" borderId="0" xfId="0"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10" fontId="2" fillId="0" borderId="0" xfId="0" applyNumberFormat="1" applyFont="1" applyFill="1" applyBorder="1" applyAlignment="1" applyProtection="1">
      <alignment vertical="center"/>
      <protection/>
    </xf>
    <xf numFmtId="177" fontId="2" fillId="0" borderId="0" xfId="0" applyNumberFormat="1" applyFont="1" applyFill="1" applyBorder="1" applyAlignment="1" applyProtection="1">
      <alignment vertical="center"/>
      <protection/>
    </xf>
    <xf numFmtId="177" fontId="2" fillId="0" borderId="0" xfId="0" applyNumberFormat="1" applyFont="1" applyFill="1" applyBorder="1" applyAlignment="1" applyProtection="1">
      <alignment horizontal="center" vertical="center" shrinkToFit="1"/>
      <protection/>
    </xf>
    <xf numFmtId="0" fontId="2" fillId="0" borderId="0" xfId="0" applyFont="1" applyFill="1" applyAlignment="1" applyProtection="1">
      <alignment vertical="center"/>
      <protection/>
    </xf>
    <xf numFmtId="0" fontId="11" fillId="0" borderId="1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177" fontId="11" fillId="0" borderId="13" xfId="0" applyNumberFormat="1" applyFont="1" applyFill="1" applyBorder="1" applyAlignment="1" applyProtection="1">
      <alignment vertical="center"/>
      <protection/>
    </xf>
    <xf numFmtId="177" fontId="11" fillId="0" borderId="14" xfId="0" applyNumberFormat="1" applyFont="1" applyFill="1" applyBorder="1" applyAlignment="1" applyProtection="1">
      <alignment vertical="center"/>
      <protection/>
    </xf>
    <xf numFmtId="177" fontId="11" fillId="0" borderId="15" xfId="0" applyNumberFormat="1" applyFont="1" applyFill="1" applyBorder="1" applyAlignment="1" applyProtection="1">
      <alignment vertical="center"/>
      <protection/>
    </xf>
    <xf numFmtId="177" fontId="11" fillId="0" borderId="15"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11" fillId="0" borderId="16" xfId="0" applyFont="1" applyFill="1" applyBorder="1" applyAlignment="1" applyProtection="1">
      <alignment horizontal="center" vertical="center"/>
      <protection/>
    </xf>
    <xf numFmtId="0" fontId="2" fillId="0" borderId="17"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177" fontId="19" fillId="0" borderId="0" xfId="0" applyNumberFormat="1" applyFont="1" applyFill="1" applyBorder="1" applyAlignment="1" applyProtection="1">
      <alignment horizontal="center" vertical="center"/>
      <protection/>
    </xf>
    <xf numFmtId="0" fontId="2" fillId="0" borderId="18"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2" fillId="0" borderId="21" xfId="0" applyFont="1" applyFill="1" applyBorder="1" applyAlignment="1" applyProtection="1">
      <alignment horizontal="center" vertical="center"/>
      <protection/>
    </xf>
    <xf numFmtId="0" fontId="2" fillId="0" borderId="21" xfId="0" applyFont="1" applyFill="1" applyBorder="1" applyAlignment="1" applyProtection="1">
      <alignment vertical="center" shrinkToFit="1"/>
      <protection/>
    </xf>
    <xf numFmtId="177" fontId="2" fillId="0" borderId="21" xfId="0" applyNumberFormat="1" applyFont="1" applyFill="1" applyBorder="1" applyAlignment="1" applyProtection="1">
      <alignment vertical="center" shrinkToFit="1"/>
      <protection/>
    </xf>
    <xf numFmtId="0" fontId="15" fillId="0" borderId="20"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2" fillId="0" borderId="22" xfId="0"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15" fillId="0" borderId="25" xfId="0" applyFont="1" applyFill="1" applyBorder="1" applyAlignment="1" applyProtection="1">
      <alignment horizontal="center" vertical="center" shrinkToFit="1"/>
      <protection/>
    </xf>
    <xf numFmtId="0" fontId="15" fillId="0" borderId="25" xfId="0" applyFont="1" applyFill="1" applyBorder="1" applyAlignment="1" applyProtection="1">
      <alignment horizontal="center" vertical="center" wrapText="1" shrinkToFit="1"/>
      <protection/>
    </xf>
    <xf numFmtId="0" fontId="21" fillId="0" borderId="26"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15" fillId="0" borderId="26" xfId="0" applyFont="1" applyFill="1" applyBorder="1" applyAlignment="1" applyProtection="1">
      <alignment vertical="center"/>
      <protection/>
    </xf>
    <xf numFmtId="0" fontId="15" fillId="0" borderId="27" xfId="0" applyFont="1" applyFill="1" applyBorder="1" applyAlignment="1" applyProtection="1">
      <alignment vertical="center"/>
      <protection/>
    </xf>
    <xf numFmtId="0" fontId="15" fillId="0" borderId="28" xfId="0" applyFont="1" applyFill="1" applyBorder="1" applyAlignment="1" applyProtection="1">
      <alignment vertical="center"/>
      <protection/>
    </xf>
    <xf numFmtId="0" fontId="11" fillId="0" borderId="29" xfId="0" applyFont="1" applyFill="1" applyBorder="1" applyAlignment="1" applyProtection="1">
      <alignment horizontal="center" vertical="center"/>
      <protection/>
    </xf>
    <xf numFmtId="10" fontId="11" fillId="0" borderId="30" xfId="0" applyNumberFormat="1" applyFont="1" applyFill="1" applyBorder="1" applyAlignment="1" applyProtection="1">
      <alignment horizontal="right" vertical="center"/>
      <protection/>
    </xf>
    <xf numFmtId="10" fontId="11" fillId="0" borderId="31" xfId="0" applyNumberFormat="1" applyFont="1" applyFill="1" applyBorder="1" applyAlignment="1" applyProtection="1">
      <alignment horizontal="center" vertical="center"/>
      <protection/>
    </xf>
    <xf numFmtId="10" fontId="11" fillId="0" borderId="32" xfId="0" applyNumberFormat="1" applyFont="1" applyFill="1" applyBorder="1" applyAlignment="1" applyProtection="1">
      <alignment horizontal="right" vertical="center"/>
      <protection/>
    </xf>
    <xf numFmtId="177" fontId="11" fillId="0" borderId="33" xfId="0" applyNumberFormat="1" applyFont="1" applyFill="1" applyBorder="1" applyAlignment="1" applyProtection="1">
      <alignment vertical="center"/>
      <protection/>
    </xf>
    <xf numFmtId="0" fontId="11" fillId="0" borderId="34" xfId="0" applyFont="1" applyFill="1" applyBorder="1" applyAlignment="1" applyProtection="1">
      <alignment horizontal="center" vertical="center"/>
      <protection/>
    </xf>
    <xf numFmtId="10" fontId="11" fillId="0" borderId="35" xfId="0" applyNumberFormat="1" applyFont="1" applyFill="1" applyBorder="1" applyAlignment="1" applyProtection="1">
      <alignment vertical="center"/>
      <protection/>
    </xf>
    <xf numFmtId="10" fontId="11" fillId="0" borderId="36" xfId="0" applyNumberFormat="1" applyFont="1" applyFill="1" applyBorder="1" applyAlignment="1" applyProtection="1">
      <alignment horizontal="center" vertical="center"/>
      <protection/>
    </xf>
    <xf numFmtId="0" fontId="15" fillId="0" borderId="37" xfId="0" applyFont="1" applyFill="1" applyBorder="1" applyAlignment="1" applyProtection="1">
      <alignment horizontal="center" vertical="center" wrapText="1" shrinkToFit="1"/>
      <protection/>
    </xf>
    <xf numFmtId="177" fontId="11" fillId="0" borderId="38" xfId="0" applyNumberFormat="1" applyFont="1" applyFill="1" applyBorder="1" applyAlignment="1" applyProtection="1">
      <alignment vertical="center" shrinkToFit="1"/>
      <protection/>
    </xf>
    <xf numFmtId="177" fontId="11" fillId="0" borderId="39" xfId="0" applyNumberFormat="1" applyFont="1" applyFill="1" applyBorder="1" applyAlignment="1" applyProtection="1">
      <alignment vertical="center" shrinkToFit="1"/>
      <protection/>
    </xf>
    <xf numFmtId="177" fontId="11" fillId="0" borderId="40" xfId="0" applyNumberFormat="1" applyFont="1" applyFill="1" applyBorder="1" applyAlignment="1" applyProtection="1">
      <alignment vertical="center" shrinkToFit="1"/>
      <protection/>
    </xf>
    <xf numFmtId="177" fontId="11" fillId="0" borderId="41" xfId="0" applyNumberFormat="1" applyFont="1" applyFill="1" applyBorder="1" applyAlignment="1" applyProtection="1">
      <alignment vertical="center" shrinkToFit="1"/>
      <protection/>
    </xf>
    <xf numFmtId="0" fontId="2" fillId="0" borderId="42" xfId="0" applyFont="1" applyFill="1" applyBorder="1" applyAlignment="1" applyProtection="1">
      <alignment vertical="center"/>
      <protection/>
    </xf>
    <xf numFmtId="0" fontId="22" fillId="0" borderId="43"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12" fillId="0" borderId="44" xfId="0" applyFont="1" applyFill="1" applyBorder="1" applyAlignment="1" applyProtection="1">
      <alignment vertical="center" wrapText="1"/>
      <protection/>
    </xf>
    <xf numFmtId="177" fontId="17" fillId="0" borderId="0" xfId="0" applyNumberFormat="1" applyFont="1" applyFill="1" applyBorder="1" applyAlignment="1" applyProtection="1">
      <alignment vertical="center"/>
      <protection/>
    </xf>
    <xf numFmtId="0" fontId="0" fillId="0" borderId="0" xfId="0" applyBorder="1" applyAlignment="1">
      <alignment vertical="center"/>
    </xf>
    <xf numFmtId="0" fontId="17" fillId="32" borderId="45" xfId="0" applyFont="1" applyFill="1" applyBorder="1" applyAlignment="1" applyProtection="1">
      <alignment horizontal="center" vertical="center" wrapText="1"/>
      <protection locked="0"/>
    </xf>
    <xf numFmtId="0" fontId="11" fillId="33" borderId="40" xfId="0" applyFont="1" applyFill="1" applyBorder="1" applyAlignment="1" applyProtection="1">
      <alignment horizontal="center" vertical="center" wrapText="1"/>
      <protection/>
    </xf>
    <xf numFmtId="0" fontId="30" fillId="4" borderId="46" xfId="0" applyFont="1" applyFill="1" applyBorder="1" applyAlignment="1" applyProtection="1">
      <alignment horizontal="center" vertical="center"/>
      <protection/>
    </xf>
    <xf numFmtId="0" fontId="30" fillId="4" borderId="10" xfId="0" applyFont="1" applyFill="1" applyBorder="1" applyAlignment="1" applyProtection="1">
      <alignment horizontal="center" vertical="center"/>
      <protection/>
    </xf>
    <xf numFmtId="0" fontId="30" fillId="4" borderId="47" xfId="0" applyFont="1" applyFill="1" applyBorder="1" applyAlignment="1" applyProtection="1">
      <alignment horizontal="center" vertical="center"/>
      <protection/>
    </xf>
    <xf numFmtId="0" fontId="2" fillId="34" borderId="0" xfId="0" applyFont="1" applyFill="1" applyAlignment="1" applyProtection="1">
      <alignment vertical="center"/>
      <protection/>
    </xf>
    <xf numFmtId="0" fontId="15" fillId="34" borderId="25" xfId="0" applyFont="1" applyFill="1" applyBorder="1" applyAlignment="1" applyProtection="1">
      <alignment horizontal="center" vertical="center" shrinkToFit="1"/>
      <protection/>
    </xf>
    <xf numFmtId="177" fontId="13" fillId="34" borderId="48" xfId="0" applyNumberFormat="1" applyFont="1" applyFill="1" applyBorder="1" applyAlignment="1" applyProtection="1">
      <alignment vertical="center" shrinkToFit="1"/>
      <protection/>
    </xf>
    <xf numFmtId="177" fontId="11" fillId="34" borderId="49" xfId="0" applyNumberFormat="1" applyFont="1" applyFill="1" applyBorder="1" applyAlignment="1" applyProtection="1">
      <alignment vertical="center" shrinkToFit="1"/>
      <protection/>
    </xf>
    <xf numFmtId="177" fontId="13" fillId="34" borderId="50" xfId="0" applyNumberFormat="1" applyFont="1" applyFill="1" applyBorder="1" applyAlignment="1" applyProtection="1">
      <alignment vertical="center" shrinkToFit="1"/>
      <protection/>
    </xf>
    <xf numFmtId="177" fontId="11" fillId="34" borderId="51" xfId="0" applyNumberFormat="1" applyFont="1" applyFill="1" applyBorder="1" applyAlignment="1" applyProtection="1">
      <alignment vertical="center" shrinkToFit="1"/>
      <protection/>
    </xf>
    <xf numFmtId="177" fontId="13" fillId="34" borderId="52" xfId="0" applyNumberFormat="1" applyFont="1" applyFill="1" applyBorder="1" applyAlignment="1" applyProtection="1">
      <alignment vertical="center" shrinkToFit="1"/>
      <protection/>
    </xf>
    <xf numFmtId="177" fontId="11" fillId="34" borderId="38" xfId="0" applyNumberFormat="1" applyFont="1" applyFill="1" applyBorder="1" applyAlignment="1" applyProtection="1">
      <alignment vertical="center" shrinkToFit="1"/>
      <protection/>
    </xf>
    <xf numFmtId="0" fontId="21" fillId="34" borderId="0" xfId="0" applyFont="1" applyFill="1" applyBorder="1" applyAlignment="1" applyProtection="1">
      <alignment vertical="center"/>
      <protection/>
    </xf>
    <xf numFmtId="0" fontId="15" fillId="34" borderId="28"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23" xfId="0" applyFont="1" applyFill="1" applyBorder="1" applyAlignment="1" applyProtection="1">
      <alignment vertical="center"/>
      <protection/>
    </xf>
    <xf numFmtId="0" fontId="11" fillId="34" borderId="0" xfId="0" applyFont="1" applyFill="1" applyBorder="1" applyAlignment="1" applyProtection="1">
      <alignment horizontal="center" vertical="center"/>
      <protection/>
    </xf>
    <xf numFmtId="183" fontId="0" fillId="34" borderId="0" xfId="0" applyNumberFormat="1" applyFont="1" applyFill="1" applyBorder="1" applyAlignment="1" applyProtection="1">
      <alignment vertical="center"/>
      <protection/>
    </xf>
    <xf numFmtId="183" fontId="0" fillId="34" borderId="0" xfId="0" applyNumberFormat="1" applyFont="1" applyFill="1" applyAlignment="1" applyProtection="1">
      <alignment vertical="center"/>
      <protection/>
    </xf>
    <xf numFmtId="0" fontId="3" fillId="34" borderId="53" xfId="0" applyFont="1" applyFill="1" applyBorder="1" applyAlignment="1" applyProtection="1">
      <alignment vertical="center" wrapText="1"/>
      <protection/>
    </xf>
    <xf numFmtId="190" fontId="13" fillId="34" borderId="13" xfId="0" applyNumberFormat="1" applyFont="1" applyFill="1" applyBorder="1" applyAlignment="1" applyProtection="1">
      <alignment vertical="center" shrinkToFit="1"/>
      <protection/>
    </xf>
    <xf numFmtId="177" fontId="11" fillId="34" borderId="13" xfId="0" applyNumberFormat="1" applyFont="1" applyFill="1" applyBorder="1" applyAlignment="1" applyProtection="1">
      <alignment vertical="center" shrinkToFit="1"/>
      <protection/>
    </xf>
    <xf numFmtId="177" fontId="13" fillId="34" borderId="13" xfId="0" applyNumberFormat="1" applyFont="1" applyFill="1" applyBorder="1" applyAlignment="1" applyProtection="1">
      <alignment vertical="center" shrinkToFit="1"/>
      <protection/>
    </xf>
    <xf numFmtId="177" fontId="13" fillId="34" borderId="25" xfId="0" applyNumberFormat="1" applyFont="1" applyFill="1" applyBorder="1" applyAlignment="1" applyProtection="1">
      <alignment vertical="center" shrinkToFit="1"/>
      <protection/>
    </xf>
    <xf numFmtId="0" fontId="3" fillId="34" borderId="0" xfId="0" applyFont="1" applyFill="1" applyBorder="1" applyAlignment="1" applyProtection="1">
      <alignment horizontal="left" vertical="center"/>
      <protection/>
    </xf>
    <xf numFmtId="183" fontId="0" fillId="34" borderId="0" xfId="0" applyNumberFormat="1" applyFont="1" applyFill="1" applyBorder="1" applyAlignment="1" applyProtection="1">
      <alignment horizontal="center"/>
      <protection/>
    </xf>
    <xf numFmtId="184" fontId="0" fillId="34" borderId="0" xfId="0" applyNumberFormat="1" applyFont="1" applyFill="1" applyBorder="1" applyAlignment="1" applyProtection="1">
      <alignment vertical="center"/>
      <protection/>
    </xf>
    <xf numFmtId="0" fontId="2" fillId="34" borderId="0" xfId="0" applyFont="1" applyFill="1" applyBorder="1" applyAlignment="1" applyProtection="1">
      <alignment horizontal="center" vertical="center"/>
      <protection/>
    </xf>
    <xf numFmtId="0" fontId="2" fillId="34" borderId="0" xfId="0" applyFont="1" applyFill="1" applyBorder="1" applyAlignment="1" applyProtection="1">
      <alignment horizontal="left" vertical="center" wrapText="1"/>
      <protection/>
    </xf>
    <xf numFmtId="0" fontId="2" fillId="34" borderId="54" xfId="0" applyFont="1" applyFill="1" applyBorder="1" applyAlignment="1" applyProtection="1">
      <alignment vertical="center"/>
      <protection/>
    </xf>
    <xf numFmtId="0" fontId="2" fillId="34" borderId="55" xfId="0" applyFont="1" applyFill="1" applyBorder="1" applyAlignment="1" applyProtection="1">
      <alignment vertical="center"/>
      <protection/>
    </xf>
    <xf numFmtId="190" fontId="8" fillId="34" borderId="34" xfId="49" applyNumberFormat="1" applyFont="1" applyFill="1" applyBorder="1" applyAlignment="1" applyProtection="1">
      <alignment vertical="center" shrinkToFit="1"/>
      <protection/>
    </xf>
    <xf numFmtId="177" fontId="8" fillId="34" borderId="56" xfId="0" applyNumberFormat="1" applyFont="1" applyFill="1" applyBorder="1" applyAlignment="1" applyProtection="1">
      <alignment vertical="center" shrinkToFit="1"/>
      <protection/>
    </xf>
    <xf numFmtId="190" fontId="8" fillId="34" borderId="57" xfId="49" applyNumberFormat="1" applyFont="1" applyFill="1" applyBorder="1" applyAlignment="1" applyProtection="1">
      <alignment vertical="center" shrinkToFit="1"/>
      <protection/>
    </xf>
    <xf numFmtId="190" fontId="8" fillId="34" borderId="58" xfId="0" applyNumberFormat="1" applyFont="1" applyFill="1" applyBorder="1" applyAlignment="1" applyProtection="1">
      <alignment vertical="center" shrinkToFit="1"/>
      <protection/>
    </xf>
    <xf numFmtId="176" fontId="2" fillId="34" borderId="59" xfId="0" applyNumberFormat="1" applyFont="1" applyFill="1" applyBorder="1" applyAlignment="1" applyProtection="1">
      <alignment vertical="center"/>
      <protection/>
    </xf>
    <xf numFmtId="0" fontId="2" fillId="34" borderId="13" xfId="0" applyFont="1" applyFill="1" applyBorder="1" applyAlignment="1" applyProtection="1">
      <alignment vertical="center"/>
      <protection/>
    </xf>
    <xf numFmtId="0" fontId="11" fillId="34" borderId="13" xfId="0" applyNumberFormat="1" applyFont="1" applyFill="1" applyBorder="1" applyAlignment="1" applyProtection="1">
      <alignment horizontal="center" vertical="center"/>
      <protection/>
    </xf>
    <xf numFmtId="194" fontId="2" fillId="34" borderId="13" xfId="0" applyNumberFormat="1" applyFont="1" applyFill="1" applyBorder="1" applyAlignment="1" applyProtection="1">
      <alignment horizontal="center" vertical="center"/>
      <protection/>
    </xf>
    <xf numFmtId="49" fontId="0" fillId="34" borderId="0" xfId="0" applyNumberFormat="1" applyFont="1" applyFill="1" applyBorder="1" applyAlignment="1" applyProtection="1">
      <alignment horizontal="left"/>
      <protection/>
    </xf>
    <xf numFmtId="0" fontId="11" fillId="34" borderId="0" xfId="0" applyFont="1" applyFill="1" applyBorder="1" applyAlignment="1" applyProtection="1">
      <alignment vertical="center"/>
      <protection/>
    </xf>
    <xf numFmtId="177" fontId="11" fillId="34" borderId="0" xfId="0" applyNumberFormat="1" applyFont="1" applyFill="1" applyBorder="1" applyAlignment="1" applyProtection="1">
      <alignment vertical="center" shrinkToFit="1"/>
      <protection/>
    </xf>
    <xf numFmtId="176" fontId="11" fillId="34" borderId="59" xfId="0" applyNumberFormat="1" applyFont="1" applyFill="1" applyBorder="1" applyAlignment="1" applyProtection="1">
      <alignment vertical="center"/>
      <protection/>
    </xf>
    <xf numFmtId="38" fontId="2" fillId="34" borderId="13" xfId="49" applyFont="1" applyFill="1" applyBorder="1" applyAlignment="1" applyProtection="1">
      <alignment vertical="center"/>
      <protection/>
    </xf>
    <xf numFmtId="0" fontId="2" fillId="34" borderId="60" xfId="0" applyFont="1" applyFill="1" applyBorder="1" applyAlignment="1" applyProtection="1">
      <alignment vertical="center"/>
      <protection/>
    </xf>
    <xf numFmtId="176" fontId="11" fillId="34" borderId="61" xfId="0" applyNumberFormat="1" applyFont="1" applyFill="1" applyBorder="1" applyAlignment="1" applyProtection="1">
      <alignment vertical="center"/>
      <protection/>
    </xf>
    <xf numFmtId="0" fontId="10" fillId="34" borderId="0" xfId="0" applyFont="1" applyFill="1" applyBorder="1" applyAlignment="1" applyProtection="1">
      <alignment horizontal="left" vertical="center"/>
      <protection/>
    </xf>
    <xf numFmtId="0" fontId="2" fillId="34" borderId="0" xfId="0" applyFont="1" applyFill="1" applyBorder="1" applyAlignment="1" applyProtection="1">
      <alignment horizontal="right" vertical="center"/>
      <protection/>
    </xf>
    <xf numFmtId="176" fontId="0" fillId="34" borderId="13" xfId="0" applyNumberFormat="1" applyFont="1" applyFill="1" applyBorder="1" applyAlignment="1" applyProtection="1">
      <alignment vertical="center"/>
      <protection/>
    </xf>
    <xf numFmtId="183" fontId="6" fillId="34" borderId="0" xfId="0" applyNumberFormat="1" applyFont="1" applyFill="1" applyBorder="1" applyAlignment="1" applyProtection="1">
      <alignment vertical="center"/>
      <protection/>
    </xf>
    <xf numFmtId="183" fontId="0" fillId="34" borderId="13" xfId="0" applyNumberFormat="1" applyFont="1" applyFill="1" applyBorder="1" applyAlignment="1" applyProtection="1">
      <alignment horizontal="center" vertical="center"/>
      <protection/>
    </xf>
    <xf numFmtId="184" fontId="0" fillId="34" borderId="13" xfId="0" applyNumberFormat="1" applyFont="1" applyFill="1" applyBorder="1" applyAlignment="1" applyProtection="1">
      <alignment vertical="center"/>
      <protection/>
    </xf>
    <xf numFmtId="183" fontId="0" fillId="34" borderId="13" xfId="0" applyNumberFormat="1" applyFont="1" applyFill="1" applyBorder="1" applyAlignment="1" applyProtection="1">
      <alignment vertical="center"/>
      <protection/>
    </xf>
    <xf numFmtId="184" fontId="0" fillId="34" borderId="62" xfId="0" applyNumberFormat="1" applyFont="1" applyFill="1" applyBorder="1" applyAlignment="1" applyProtection="1">
      <alignment vertical="center"/>
      <protection/>
    </xf>
    <xf numFmtId="49" fontId="0" fillId="34" borderId="62" xfId="0" applyNumberFormat="1" applyFont="1" applyFill="1" applyBorder="1" applyAlignment="1" applyProtection="1">
      <alignment horizontal="left" vertical="center"/>
      <protection/>
    </xf>
    <xf numFmtId="176" fontId="0" fillId="34" borderId="62" xfId="0" applyNumberFormat="1" applyFont="1" applyFill="1" applyBorder="1" applyAlignment="1" applyProtection="1">
      <alignment vertical="center"/>
      <protection/>
    </xf>
    <xf numFmtId="0" fontId="0" fillId="34" borderId="0" xfId="0" applyFill="1" applyAlignment="1">
      <alignment vertical="center"/>
    </xf>
    <xf numFmtId="177" fontId="11" fillId="34" borderId="63" xfId="49" applyNumberFormat="1" applyFont="1" applyFill="1" applyBorder="1" applyAlignment="1" applyProtection="1">
      <alignment vertical="center" shrinkToFit="1"/>
      <protection/>
    </xf>
    <xf numFmtId="177" fontId="11" fillId="34" borderId="12" xfId="0" applyNumberFormat="1" applyFont="1" applyFill="1" applyBorder="1" applyAlignment="1" applyProtection="1">
      <alignment vertical="center" shrinkToFit="1"/>
      <protection/>
    </xf>
    <xf numFmtId="198" fontId="0" fillId="34" borderId="13" xfId="0" applyNumberFormat="1" applyFont="1" applyFill="1" applyBorder="1" applyAlignment="1" applyProtection="1">
      <alignment vertical="center"/>
      <protection/>
    </xf>
    <xf numFmtId="0" fontId="11" fillId="34" borderId="0" xfId="0" applyFont="1" applyFill="1" applyAlignment="1" applyProtection="1">
      <alignment horizontal="center" vertical="center"/>
      <protection/>
    </xf>
    <xf numFmtId="0" fontId="2" fillId="34" borderId="20" xfId="0" applyFont="1" applyFill="1" applyBorder="1" applyAlignment="1" applyProtection="1">
      <alignment vertical="center"/>
      <protection/>
    </xf>
    <xf numFmtId="0" fontId="15" fillId="34" borderId="26" xfId="0"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177" fontId="11" fillId="34" borderId="64" xfId="0" applyNumberFormat="1" applyFont="1" applyFill="1" applyBorder="1" applyAlignment="1" applyProtection="1">
      <alignment vertical="center" shrinkToFit="1"/>
      <protection/>
    </xf>
    <xf numFmtId="177" fontId="11" fillId="34" borderId="59" xfId="0" applyNumberFormat="1" applyFont="1" applyFill="1" applyBorder="1" applyAlignment="1" applyProtection="1">
      <alignment vertical="center" shrinkToFit="1"/>
      <protection/>
    </xf>
    <xf numFmtId="177" fontId="11" fillId="34" borderId="40" xfId="0" applyNumberFormat="1" applyFont="1" applyFill="1" applyBorder="1" applyAlignment="1" applyProtection="1">
      <alignment vertical="center" shrinkToFit="1"/>
      <protection/>
    </xf>
    <xf numFmtId="177" fontId="11" fillId="34" borderId="39" xfId="0" applyNumberFormat="1" applyFont="1" applyFill="1" applyBorder="1" applyAlignment="1" applyProtection="1">
      <alignment vertical="center" shrinkToFit="1"/>
      <protection/>
    </xf>
    <xf numFmtId="177" fontId="11" fillId="34" borderId="41" xfId="0" applyNumberFormat="1" applyFont="1" applyFill="1" applyBorder="1" applyAlignment="1" applyProtection="1">
      <alignment vertical="center" shrinkToFit="1"/>
      <protection/>
    </xf>
    <xf numFmtId="0" fontId="2" fillId="34" borderId="21" xfId="0" applyFont="1" applyFill="1" applyBorder="1" applyAlignment="1" applyProtection="1">
      <alignment vertical="center"/>
      <protection/>
    </xf>
    <xf numFmtId="177" fontId="2" fillId="34" borderId="0" xfId="0" applyNumberFormat="1" applyFont="1" applyFill="1" applyBorder="1" applyAlignment="1" applyProtection="1">
      <alignment horizontal="center" vertical="center" shrinkToFit="1"/>
      <protection/>
    </xf>
    <xf numFmtId="197" fontId="2" fillId="34" borderId="13" xfId="0" applyNumberFormat="1" applyFont="1" applyFill="1" applyBorder="1" applyAlignment="1" applyProtection="1">
      <alignment horizontal="center" vertical="center"/>
      <protection/>
    </xf>
    <xf numFmtId="0" fontId="11" fillId="34" borderId="13" xfId="0" applyFont="1" applyFill="1" applyBorder="1" applyAlignment="1" applyProtection="1">
      <alignment horizontal="right" vertical="center"/>
      <protection/>
    </xf>
    <xf numFmtId="0" fontId="10" fillId="34" borderId="0" xfId="0" applyFont="1" applyFill="1" applyAlignment="1" applyProtection="1">
      <alignment vertical="center"/>
      <protection/>
    </xf>
    <xf numFmtId="0" fontId="2" fillId="34" borderId="0" xfId="0" applyFont="1" applyFill="1" applyAlignment="1" applyProtection="1">
      <alignment horizontal="center" vertical="center"/>
      <protection/>
    </xf>
    <xf numFmtId="14" fontId="2" fillId="34" borderId="0" xfId="0" applyNumberFormat="1" applyFont="1" applyFill="1" applyBorder="1" applyAlignment="1" applyProtection="1">
      <alignment horizontal="center" vertical="center"/>
      <protection/>
    </xf>
    <xf numFmtId="194" fontId="2" fillId="34" borderId="0" xfId="0" applyNumberFormat="1" applyFont="1" applyFill="1" applyBorder="1" applyAlignment="1" applyProtection="1">
      <alignment horizontal="center" vertical="center"/>
      <protection/>
    </xf>
    <xf numFmtId="197" fontId="0" fillId="34" borderId="13" xfId="0" applyNumberFormat="1" applyFill="1" applyBorder="1" applyAlignment="1" applyProtection="1" quotePrefix="1">
      <alignment horizontal="right" vertical="center"/>
      <protection/>
    </xf>
    <xf numFmtId="184" fontId="0" fillId="34" borderId="13" xfId="0" applyNumberFormat="1" applyFont="1" applyFill="1" applyBorder="1" applyAlignment="1" applyProtection="1">
      <alignment horizontal="center" vertical="center"/>
      <protection/>
    </xf>
    <xf numFmtId="0" fontId="0" fillId="34" borderId="62" xfId="0" applyFont="1" applyFill="1" applyBorder="1" applyAlignment="1" applyProtection="1">
      <alignment vertical="center"/>
      <protection/>
    </xf>
    <xf numFmtId="183" fontId="0" fillId="34" borderId="62" xfId="0" applyNumberFormat="1" applyFont="1" applyFill="1" applyBorder="1" applyAlignment="1" applyProtection="1">
      <alignment vertical="center"/>
      <protection/>
    </xf>
    <xf numFmtId="0" fontId="2" fillId="34" borderId="62" xfId="0" applyFont="1" applyFill="1" applyBorder="1" applyAlignment="1" applyProtection="1">
      <alignment vertical="center"/>
      <protection/>
    </xf>
    <xf numFmtId="183" fontId="0" fillId="34" borderId="62" xfId="0" applyNumberFormat="1" applyFont="1" applyFill="1" applyBorder="1" applyAlignment="1" applyProtection="1">
      <alignment horizontal="center" vertical="center"/>
      <protection/>
    </xf>
    <xf numFmtId="184" fontId="0" fillId="34" borderId="62" xfId="0" applyNumberFormat="1" applyFont="1" applyFill="1" applyBorder="1" applyAlignment="1" applyProtection="1">
      <alignment horizontal="right" vertical="center"/>
      <protection/>
    </xf>
    <xf numFmtId="176" fontId="0" fillId="34" borderId="62" xfId="0" applyNumberFormat="1" applyFont="1" applyFill="1" applyBorder="1" applyAlignment="1" applyProtection="1">
      <alignment horizontal="center" vertical="center"/>
      <protection/>
    </xf>
    <xf numFmtId="177" fontId="2" fillId="34" borderId="0" xfId="0" applyNumberFormat="1" applyFont="1" applyFill="1" applyBorder="1" applyAlignment="1" applyProtection="1">
      <alignment horizontal="left" vertical="center" wrapText="1"/>
      <protection/>
    </xf>
    <xf numFmtId="199" fontId="12" fillId="32" borderId="63" xfId="49" applyNumberFormat="1" applyFont="1" applyFill="1" applyBorder="1" applyAlignment="1" applyProtection="1">
      <alignment horizontal="right" vertical="center" shrinkToFit="1"/>
      <protection locked="0"/>
    </xf>
    <xf numFmtId="199" fontId="12" fillId="32" borderId="49" xfId="0" applyNumberFormat="1" applyFont="1" applyFill="1" applyBorder="1" applyAlignment="1" applyProtection="1">
      <alignment vertical="center" shrinkToFit="1"/>
      <protection locked="0"/>
    </xf>
    <xf numFmtId="199" fontId="12" fillId="32" borderId="51" xfId="0" applyNumberFormat="1" applyFont="1" applyFill="1" applyBorder="1" applyAlignment="1" applyProtection="1">
      <alignment vertical="center" shrinkToFit="1"/>
      <protection locked="0"/>
    </xf>
    <xf numFmtId="199" fontId="12" fillId="32" borderId="63" xfId="0" applyNumberFormat="1" applyFont="1" applyFill="1" applyBorder="1" applyAlignment="1" applyProtection="1">
      <alignment vertical="center" shrinkToFit="1"/>
      <protection locked="0"/>
    </xf>
    <xf numFmtId="0" fontId="3" fillId="34" borderId="65" xfId="0" applyFont="1" applyFill="1" applyBorder="1" applyAlignment="1" applyProtection="1">
      <alignment vertical="center" wrapText="1"/>
      <protection/>
    </xf>
    <xf numFmtId="201" fontId="8" fillId="34" borderId="66" xfId="49" applyNumberFormat="1" applyFont="1" applyFill="1" applyBorder="1" applyAlignment="1" applyProtection="1">
      <alignment vertical="center" shrinkToFit="1"/>
      <protection/>
    </xf>
    <xf numFmtId="201" fontId="2" fillId="34" borderId="62" xfId="0" applyNumberFormat="1" applyFont="1" applyFill="1" applyBorder="1" applyAlignment="1" applyProtection="1">
      <alignment vertical="center" shrinkToFit="1"/>
      <protection/>
    </xf>
    <xf numFmtId="0" fontId="2" fillId="34" borderId="67" xfId="0" applyFont="1" applyFill="1" applyBorder="1" applyAlignment="1" applyProtection="1">
      <alignment horizontal="center" vertical="center" wrapText="1" shrinkToFit="1"/>
      <protection/>
    </xf>
    <xf numFmtId="0" fontId="2" fillId="34" borderId="62" xfId="0" applyFont="1" applyFill="1" applyBorder="1" applyAlignment="1" applyProtection="1">
      <alignment horizontal="center" vertical="center" wrapText="1" shrinkToFit="1"/>
      <protection/>
    </xf>
    <xf numFmtId="0" fontId="2" fillId="34" borderId="68" xfId="0" applyFont="1" applyFill="1" applyBorder="1" applyAlignment="1" applyProtection="1">
      <alignment vertical="center"/>
      <protection/>
    </xf>
    <xf numFmtId="0" fontId="11" fillId="34" borderId="68" xfId="0" applyFont="1" applyFill="1" applyBorder="1" applyAlignment="1" applyProtection="1">
      <alignment horizontal="center" vertical="center"/>
      <protection/>
    </xf>
    <xf numFmtId="0" fontId="11" fillId="34" borderId="68" xfId="0" applyFont="1" applyFill="1" applyBorder="1" applyAlignment="1" applyProtection="1">
      <alignment vertical="center"/>
      <protection/>
    </xf>
    <xf numFmtId="0" fontId="2" fillId="34" borderId="69" xfId="0" applyFont="1" applyFill="1" applyBorder="1" applyAlignment="1" applyProtection="1">
      <alignment vertical="center"/>
      <protection/>
    </xf>
    <xf numFmtId="0" fontId="27" fillId="34" borderId="69" xfId="0" applyFont="1" applyFill="1" applyBorder="1" applyAlignment="1" applyProtection="1">
      <alignment vertical="center"/>
      <protection/>
    </xf>
    <xf numFmtId="177" fontId="2" fillId="34" borderId="69" xfId="0" applyNumberFormat="1" applyFont="1" applyFill="1" applyBorder="1" applyAlignment="1" applyProtection="1">
      <alignment vertical="center"/>
      <protection/>
    </xf>
    <xf numFmtId="177" fontId="27" fillId="34" borderId="69" xfId="0" applyNumberFormat="1" applyFont="1" applyFill="1" applyBorder="1" applyAlignment="1" applyProtection="1">
      <alignment vertical="center"/>
      <protection/>
    </xf>
    <xf numFmtId="0" fontId="30" fillId="4" borderId="12" xfId="0" applyFont="1" applyFill="1" applyBorder="1" applyAlignment="1" applyProtection="1">
      <alignment horizontal="center" vertical="center"/>
      <protection/>
    </xf>
    <xf numFmtId="0" fontId="25" fillId="4" borderId="40" xfId="0" applyFont="1" applyFill="1" applyBorder="1" applyAlignment="1" applyProtection="1">
      <alignment horizontal="center" vertical="center" wrapText="1"/>
      <protection/>
    </xf>
    <xf numFmtId="200" fontId="14" fillId="0" borderId="48" xfId="0" applyNumberFormat="1" applyFont="1" applyFill="1" applyBorder="1" applyAlignment="1" applyProtection="1">
      <alignment vertical="center" shrinkToFit="1"/>
      <protection/>
    </xf>
    <xf numFmtId="200" fontId="14" fillId="0" borderId="50" xfId="0" applyNumberFormat="1" applyFont="1" applyFill="1" applyBorder="1" applyAlignment="1" applyProtection="1">
      <alignment vertical="center" shrinkToFit="1"/>
      <protection/>
    </xf>
    <xf numFmtId="200" fontId="14" fillId="0" borderId="52" xfId="0" applyNumberFormat="1" applyFont="1" applyFill="1" applyBorder="1" applyAlignment="1" applyProtection="1">
      <alignment vertical="center" shrinkToFit="1"/>
      <protection/>
    </xf>
    <xf numFmtId="177" fontId="30" fillId="33" borderId="70" xfId="49" applyNumberFormat="1" applyFont="1" applyFill="1" applyBorder="1" applyAlignment="1" applyProtection="1">
      <alignment vertical="center"/>
      <protection/>
    </xf>
    <xf numFmtId="177" fontId="30" fillId="33" borderId="71" xfId="49" applyNumberFormat="1" applyFont="1" applyFill="1" applyBorder="1" applyAlignment="1" applyProtection="1">
      <alignment vertical="center"/>
      <protection/>
    </xf>
    <xf numFmtId="0" fontId="0" fillId="34" borderId="0" xfId="0" applyFill="1" applyAlignment="1">
      <alignment vertical="center"/>
    </xf>
    <xf numFmtId="0" fontId="10" fillId="34" borderId="0" xfId="0" applyFont="1" applyFill="1" applyBorder="1" applyAlignment="1" applyProtection="1">
      <alignment vertical="center"/>
      <protection/>
    </xf>
    <xf numFmtId="0" fontId="20" fillId="0" borderId="72" xfId="0" applyFont="1" applyFill="1" applyBorder="1" applyAlignment="1" applyProtection="1">
      <alignment vertical="center"/>
      <protection/>
    </xf>
    <xf numFmtId="0" fontId="0" fillId="34" borderId="13" xfId="0" applyNumberFormat="1" applyFont="1" applyFill="1" applyBorder="1" applyAlignment="1" applyProtection="1">
      <alignment horizontal="right" vertical="center"/>
      <protection/>
    </xf>
    <xf numFmtId="177" fontId="11" fillId="0" borderId="73" xfId="0" applyNumberFormat="1" applyFont="1" applyFill="1" applyBorder="1" applyAlignment="1" applyProtection="1">
      <alignment vertical="center"/>
      <protection/>
    </xf>
    <xf numFmtId="0" fontId="12" fillId="0" borderId="44" xfId="0" applyFont="1" applyFill="1" applyBorder="1" applyAlignment="1" applyProtection="1">
      <alignment horizontal="center" vertical="center" wrapText="1"/>
      <protection/>
    </xf>
    <xf numFmtId="0" fontId="11" fillId="34" borderId="0" xfId="0" applyFont="1" applyFill="1" applyBorder="1" applyAlignment="1" applyProtection="1">
      <alignment horizontal="right" vertical="center"/>
      <protection/>
    </xf>
    <xf numFmtId="0" fontId="6" fillId="0" borderId="25" xfId="0" applyFont="1" applyFill="1" applyBorder="1" applyAlignment="1" applyProtection="1">
      <alignment horizontal="center" vertical="center" wrapText="1" shrinkToFit="1"/>
      <protection/>
    </xf>
    <xf numFmtId="199" fontId="12" fillId="32" borderId="63" xfId="49" applyNumberFormat="1" applyFont="1" applyFill="1" applyBorder="1" applyAlignment="1" applyProtection="1">
      <alignment horizontal="center" vertical="center" shrinkToFit="1"/>
      <protection locked="0"/>
    </xf>
    <xf numFmtId="202" fontId="74" fillId="0" borderId="48" xfId="0" applyNumberFormat="1" applyFont="1" applyFill="1" applyBorder="1" applyAlignment="1" applyProtection="1">
      <alignment vertical="center" shrinkToFit="1"/>
      <protection/>
    </xf>
    <xf numFmtId="199" fontId="12" fillId="32" borderId="49" xfId="49" applyNumberFormat="1" applyFont="1" applyFill="1" applyBorder="1" applyAlignment="1" applyProtection="1">
      <alignment horizontal="center" vertical="center" shrinkToFit="1"/>
      <protection locked="0"/>
    </xf>
    <xf numFmtId="202" fontId="74" fillId="0" borderId="50" xfId="0" applyNumberFormat="1" applyFont="1" applyFill="1" applyBorder="1" applyAlignment="1" applyProtection="1">
      <alignment vertical="center" shrinkToFit="1"/>
      <protection/>
    </xf>
    <xf numFmtId="199" fontId="12" fillId="32" borderId="49" xfId="0" applyNumberFormat="1" applyFont="1" applyFill="1" applyBorder="1" applyAlignment="1" applyProtection="1">
      <alignment horizontal="center" vertical="center" shrinkToFit="1"/>
      <protection locked="0"/>
    </xf>
    <xf numFmtId="199" fontId="12" fillId="32" borderId="51" xfId="0" applyNumberFormat="1" applyFont="1" applyFill="1" applyBorder="1" applyAlignment="1" applyProtection="1">
      <alignment horizontal="center" vertical="center" shrinkToFit="1"/>
      <protection locked="0"/>
    </xf>
    <xf numFmtId="203" fontId="24" fillId="34" borderId="0" xfId="0" applyNumberFormat="1" applyFont="1" applyFill="1" applyBorder="1" applyAlignment="1" applyProtection="1">
      <alignment vertical="center" shrinkToFit="1"/>
      <protection/>
    </xf>
    <xf numFmtId="203" fontId="34" fillId="0" borderId="0" xfId="0" applyNumberFormat="1" applyFont="1" applyFill="1" applyBorder="1" applyAlignment="1" applyProtection="1">
      <alignment horizontal="center" vertical="center" shrinkToFit="1"/>
      <protection/>
    </xf>
    <xf numFmtId="203" fontId="24" fillId="0" borderId="0" xfId="0" applyNumberFormat="1" applyFont="1" applyFill="1" applyBorder="1" applyAlignment="1" applyProtection="1">
      <alignment vertical="center" shrinkToFit="1"/>
      <protection/>
    </xf>
    <xf numFmtId="0" fontId="35" fillId="0" borderId="0" xfId="0" applyFont="1" applyFill="1" applyBorder="1" applyAlignment="1" applyProtection="1">
      <alignment vertical="center"/>
      <protection/>
    </xf>
    <xf numFmtId="183" fontId="0" fillId="34" borderId="0" xfId="0" applyNumberFormat="1" applyFont="1" applyFill="1" applyBorder="1" applyAlignment="1" applyProtection="1">
      <alignment vertical="center"/>
      <protection/>
    </xf>
    <xf numFmtId="0" fontId="21" fillId="34" borderId="74" xfId="0" applyFont="1" applyFill="1" applyBorder="1" applyAlignment="1" applyProtection="1">
      <alignment horizontal="center" vertical="center"/>
      <protection/>
    </xf>
    <xf numFmtId="0" fontId="21" fillId="34" borderId="75" xfId="0" applyFont="1" applyFill="1" applyBorder="1" applyAlignment="1" applyProtection="1">
      <alignment vertical="center"/>
      <protection/>
    </xf>
    <xf numFmtId="0" fontId="15" fillId="34" borderId="75" xfId="0" applyFont="1" applyFill="1" applyBorder="1" applyAlignment="1" applyProtection="1">
      <alignment vertical="center"/>
      <protection/>
    </xf>
    <xf numFmtId="184" fontId="0" fillId="34" borderId="0" xfId="0" applyNumberFormat="1" applyFont="1" applyFill="1" applyBorder="1" applyAlignment="1" applyProtection="1">
      <alignment vertical="center"/>
      <protection/>
    </xf>
    <xf numFmtId="0" fontId="12" fillId="34" borderId="0" xfId="0" applyNumberFormat="1" applyFont="1" applyFill="1" applyBorder="1" applyAlignment="1" applyProtection="1">
      <alignment vertical="center"/>
      <protection/>
    </xf>
    <xf numFmtId="0" fontId="3" fillId="0" borderId="0" xfId="0" applyFont="1" applyFill="1" applyBorder="1" applyAlignment="1" applyProtection="1">
      <alignment vertical="center"/>
      <protection/>
    </xf>
    <xf numFmtId="183" fontId="6" fillId="34" borderId="0" xfId="0" applyNumberFormat="1" applyFont="1" applyFill="1" applyBorder="1" applyAlignment="1" applyProtection="1">
      <alignment horizontal="center" vertical="center"/>
      <protection/>
    </xf>
    <xf numFmtId="176" fontId="0" fillId="34" borderId="0" xfId="0" applyNumberFormat="1" applyFont="1" applyFill="1" applyBorder="1" applyAlignment="1" applyProtection="1">
      <alignment vertical="center"/>
      <protection/>
    </xf>
    <xf numFmtId="0" fontId="16" fillId="34" borderId="0" xfId="0" applyFont="1" applyFill="1" applyBorder="1" applyAlignment="1" applyProtection="1">
      <alignment horizontal="center" vertical="center" wrapText="1"/>
      <protection/>
    </xf>
    <xf numFmtId="0" fontId="12" fillId="34" borderId="76" xfId="0" applyFont="1" applyFill="1" applyBorder="1" applyAlignment="1" applyProtection="1">
      <alignment vertical="center" wrapText="1"/>
      <protection/>
    </xf>
    <xf numFmtId="0" fontId="12" fillId="34" borderId="0" xfId="0" applyFont="1" applyFill="1" applyBorder="1" applyAlignment="1" applyProtection="1">
      <alignment vertical="center" wrapText="1"/>
      <protection/>
    </xf>
    <xf numFmtId="0" fontId="13" fillId="34" borderId="77" xfId="0" applyFont="1" applyFill="1" applyBorder="1" applyAlignment="1" applyProtection="1">
      <alignment horizontal="center" vertical="center"/>
      <protection/>
    </xf>
    <xf numFmtId="0" fontId="13" fillId="34" borderId="54"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wrapText="1" shrinkToFit="1"/>
      <protection/>
    </xf>
    <xf numFmtId="0" fontId="0" fillId="34" borderId="13" xfId="0" applyFont="1" applyFill="1" applyBorder="1" applyAlignment="1" applyProtection="1">
      <alignment horizontal="center" vertical="center" wrapText="1" shrinkToFit="1"/>
      <protection/>
    </xf>
    <xf numFmtId="0" fontId="0" fillId="34" borderId="35" xfId="0" applyFont="1" applyFill="1" applyBorder="1" applyAlignment="1" applyProtection="1">
      <alignment horizontal="center" vertical="center" wrapText="1" shrinkToFit="1"/>
      <protection/>
    </xf>
    <xf numFmtId="0" fontId="2" fillId="34" borderId="35" xfId="0" applyFont="1" applyFill="1" applyBorder="1" applyAlignment="1" applyProtection="1">
      <alignment horizontal="center" vertical="center" wrapText="1" shrinkToFit="1"/>
      <protection/>
    </xf>
    <xf numFmtId="201" fontId="0" fillId="34" borderId="30" xfId="0" applyNumberFormat="1" applyFont="1" applyFill="1" applyBorder="1" applyAlignment="1" applyProtection="1">
      <alignment vertical="center" shrinkToFit="1"/>
      <protection locked="0"/>
    </xf>
    <xf numFmtId="201" fontId="0" fillId="34" borderId="13" xfId="0" applyNumberFormat="1" applyFont="1" applyFill="1" applyBorder="1" applyAlignment="1" applyProtection="1">
      <alignment vertical="center" shrinkToFit="1"/>
      <protection locked="0"/>
    </xf>
    <xf numFmtId="204" fontId="0" fillId="34" borderId="66" xfId="0" applyNumberFormat="1" applyFont="1" applyFill="1" applyBorder="1" applyAlignment="1" applyProtection="1">
      <alignment vertical="center" shrinkToFit="1"/>
      <protection locked="0"/>
    </xf>
    <xf numFmtId="201" fontId="0" fillId="34" borderId="66" xfId="0" applyNumberFormat="1" applyFont="1" applyFill="1" applyBorder="1" applyAlignment="1" applyProtection="1">
      <alignment vertical="center" shrinkToFit="1"/>
      <protection locked="0"/>
    </xf>
    <xf numFmtId="201" fontId="0" fillId="34" borderId="34" xfId="0" applyNumberFormat="1" applyFont="1" applyFill="1" applyBorder="1" applyAlignment="1" applyProtection="1">
      <alignment vertical="center" shrinkToFit="1"/>
      <protection locked="0"/>
    </xf>
    <xf numFmtId="201" fontId="0" fillId="34" borderId="78" xfId="0" applyNumberFormat="1" applyFont="1" applyFill="1" applyBorder="1" applyAlignment="1" applyProtection="1">
      <alignment vertical="center" shrinkToFit="1"/>
      <protection locked="0"/>
    </xf>
    <xf numFmtId="201" fontId="0" fillId="34" borderId="57" xfId="0" applyNumberFormat="1" applyFont="1" applyFill="1" applyBorder="1" applyAlignment="1" applyProtection="1">
      <alignment vertical="center" shrinkToFit="1"/>
      <protection locked="0"/>
    </xf>
    <xf numFmtId="177" fontId="0" fillId="34" borderId="40" xfId="0" applyNumberFormat="1" applyFont="1" applyFill="1" applyBorder="1" applyAlignment="1" applyProtection="1">
      <alignment vertical="center" shrinkToFit="1"/>
      <protection/>
    </xf>
    <xf numFmtId="177" fontId="0" fillId="34" borderId="64" xfId="0" applyNumberFormat="1" applyFont="1" applyFill="1" applyBorder="1" applyAlignment="1" applyProtection="1">
      <alignment vertical="center" shrinkToFit="1"/>
      <protection/>
    </xf>
    <xf numFmtId="204" fontId="0" fillId="34" borderId="64" xfId="0" applyNumberFormat="1" applyFont="1" applyFill="1" applyBorder="1" applyAlignment="1" applyProtection="1">
      <alignment vertical="center" shrinkToFit="1"/>
      <protection/>
    </xf>
    <xf numFmtId="177" fontId="0" fillId="34" borderId="0" xfId="0" applyNumberFormat="1" applyFont="1" applyFill="1" applyBorder="1" applyAlignment="1" applyProtection="1">
      <alignment vertical="center" shrinkToFit="1"/>
      <protection/>
    </xf>
    <xf numFmtId="204" fontId="0" fillId="34" borderId="0" xfId="0" applyNumberFormat="1" applyFont="1" applyFill="1" applyBorder="1" applyAlignment="1" applyProtection="1">
      <alignment vertical="center" shrinkToFit="1"/>
      <protection/>
    </xf>
    <xf numFmtId="0" fontId="0" fillId="34" borderId="0" xfId="0" applyNumberFormat="1" applyFont="1" applyFill="1" applyBorder="1" applyAlignment="1" applyProtection="1">
      <alignment horizontal="center" vertical="center" shrinkToFit="1"/>
      <protection/>
    </xf>
    <xf numFmtId="0" fontId="0" fillId="34" borderId="0" xfId="0" applyFont="1" applyFill="1" applyBorder="1" applyAlignment="1" applyProtection="1">
      <alignment vertical="center"/>
      <protection/>
    </xf>
    <xf numFmtId="177" fontId="0" fillId="34" borderId="0" xfId="0" applyNumberFormat="1" applyFont="1" applyFill="1" applyBorder="1" applyAlignment="1" applyProtection="1">
      <alignment vertical="center"/>
      <protection/>
    </xf>
    <xf numFmtId="0" fontId="0" fillId="34" borderId="0" xfId="0" applyNumberFormat="1" applyFont="1" applyFill="1" applyBorder="1" applyAlignment="1" applyProtection="1">
      <alignment vertical="center" shrinkToFit="1"/>
      <protection/>
    </xf>
    <xf numFmtId="0" fontId="0" fillId="34"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9" fillId="34" borderId="0" xfId="0" applyFont="1" applyFill="1" applyBorder="1" applyAlignment="1" applyProtection="1">
      <alignment horizontal="center" vertical="center" wrapText="1"/>
      <protection/>
    </xf>
    <xf numFmtId="0" fontId="29" fillId="34" borderId="0" xfId="0" applyFont="1" applyFill="1" applyBorder="1" applyAlignment="1" applyProtection="1">
      <alignment horizontal="right" vertical="center" wrapText="1"/>
      <protection/>
    </xf>
    <xf numFmtId="0" fontId="2" fillId="10" borderId="0" xfId="0" applyFont="1" applyFill="1" applyBorder="1" applyAlignment="1" applyProtection="1">
      <alignment horizontal="left" vertical="center" wrapText="1"/>
      <protection/>
    </xf>
    <xf numFmtId="0" fontId="0" fillId="10"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3" xfId="0" applyFill="1" applyBorder="1" applyAlignment="1">
      <alignment vertical="center"/>
    </xf>
    <xf numFmtId="176" fontId="0" fillId="34" borderId="13" xfId="0" applyNumberFormat="1" applyFont="1" applyFill="1" applyBorder="1" applyAlignment="1" applyProtection="1">
      <alignment horizontal="right" vertical="center"/>
      <protection/>
    </xf>
    <xf numFmtId="0" fontId="0" fillId="34" borderId="0" xfId="0" applyFill="1" applyBorder="1" applyAlignment="1">
      <alignment vertical="center"/>
    </xf>
    <xf numFmtId="0" fontId="0" fillId="34" borderId="0" xfId="0" applyFill="1" applyAlignment="1">
      <alignment horizontal="right" vertical="center"/>
    </xf>
    <xf numFmtId="0" fontId="2" fillId="34" borderId="0" xfId="0" applyFont="1" applyFill="1" applyBorder="1" applyAlignment="1">
      <alignment horizontal="center" vertical="center"/>
    </xf>
    <xf numFmtId="0" fontId="0" fillId="34" borderId="0" xfId="0" applyFill="1" applyBorder="1" applyAlignment="1">
      <alignment vertical="center"/>
    </xf>
    <xf numFmtId="0" fontId="0" fillId="34" borderId="0" xfId="0" applyFill="1" applyBorder="1" applyAlignment="1">
      <alignment horizontal="right" vertical="center"/>
    </xf>
    <xf numFmtId="0" fontId="2" fillId="34" borderId="13" xfId="0" applyFont="1" applyFill="1" applyBorder="1" applyAlignment="1" applyProtection="1">
      <alignment horizontal="center" vertical="center"/>
      <protection/>
    </xf>
    <xf numFmtId="177" fontId="2" fillId="34" borderId="13" xfId="0" applyNumberFormat="1" applyFont="1" applyFill="1" applyBorder="1" applyAlignment="1" applyProtection="1">
      <alignment vertical="center"/>
      <protection/>
    </xf>
    <xf numFmtId="183" fontId="6" fillId="34" borderId="0" xfId="0" applyNumberFormat="1" applyFont="1" applyFill="1" applyBorder="1" applyAlignment="1" applyProtection="1">
      <alignment horizontal="right" vertical="center"/>
      <protection/>
    </xf>
    <xf numFmtId="183" fontId="0" fillId="34" borderId="0" xfId="0" applyNumberFormat="1" applyFont="1" applyFill="1" applyBorder="1" applyAlignment="1" applyProtection="1">
      <alignment vertical="center"/>
      <protection/>
    </xf>
    <xf numFmtId="183" fontId="11" fillId="34" borderId="0" xfId="0" applyNumberFormat="1" applyFont="1" applyFill="1" applyBorder="1" applyAlignment="1" applyProtection="1">
      <alignment horizontal="right" vertical="center"/>
      <protection/>
    </xf>
    <xf numFmtId="184" fontId="0" fillId="34" borderId="13" xfId="0" applyNumberFormat="1" applyFont="1" applyFill="1" applyBorder="1" applyAlignment="1" applyProtection="1">
      <alignment horizontal="right" vertical="center"/>
      <protection/>
    </xf>
    <xf numFmtId="198" fontId="0" fillId="34" borderId="0" xfId="0" applyNumberFormat="1" applyFont="1" applyFill="1" applyBorder="1" applyAlignment="1" applyProtection="1">
      <alignment vertical="center"/>
      <protection/>
    </xf>
    <xf numFmtId="184" fontId="0" fillId="34" borderId="0" xfId="0" applyNumberFormat="1" applyFont="1" applyFill="1" applyBorder="1" applyAlignment="1" applyProtection="1">
      <alignment horizontal="right" vertical="center"/>
      <protection/>
    </xf>
    <xf numFmtId="177" fontId="0" fillId="34" borderId="0" xfId="0" applyNumberFormat="1" applyFill="1" applyBorder="1" applyAlignment="1">
      <alignment vertical="center"/>
    </xf>
    <xf numFmtId="0" fontId="2" fillId="35" borderId="0" xfId="0" applyFont="1" applyFill="1" applyBorder="1" applyAlignment="1" applyProtection="1">
      <alignment vertical="center"/>
      <protection/>
    </xf>
    <xf numFmtId="183" fontId="0" fillId="35" borderId="0" xfId="0" applyNumberFormat="1" applyFont="1" applyFill="1" applyBorder="1" applyAlignment="1" applyProtection="1">
      <alignment horizontal="center" vertical="center"/>
      <protection/>
    </xf>
    <xf numFmtId="0" fontId="0" fillId="35" borderId="0" xfId="0" applyFill="1" applyBorder="1" applyAlignment="1">
      <alignment vertical="center"/>
    </xf>
    <xf numFmtId="177" fontId="0" fillId="36" borderId="0" xfId="0" applyNumberFormat="1" applyFont="1" applyFill="1" applyBorder="1" applyAlignment="1" applyProtection="1">
      <alignment vertical="center" shrinkToFit="1"/>
      <protection/>
    </xf>
    <xf numFmtId="0" fontId="0" fillId="36" borderId="0" xfId="0" applyNumberFormat="1" applyFont="1" applyFill="1" applyBorder="1" applyAlignment="1" applyProtection="1">
      <alignment vertical="center" shrinkToFit="1"/>
      <protection/>
    </xf>
    <xf numFmtId="176" fontId="0" fillId="36" borderId="0" xfId="0" applyNumberFormat="1"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201" fontId="2" fillId="0" borderId="0" xfId="0" applyNumberFormat="1" applyFont="1" applyFill="1" applyBorder="1" applyAlignment="1" applyProtection="1">
      <alignment vertical="center"/>
      <protection/>
    </xf>
    <xf numFmtId="0" fontId="10" fillId="34" borderId="0" xfId="0" applyFont="1" applyFill="1" applyBorder="1" applyAlignment="1" applyProtection="1">
      <alignment horizontal="left" vertical="center"/>
      <protection/>
    </xf>
    <xf numFmtId="0" fontId="2" fillId="34" borderId="79" xfId="0" applyFont="1" applyFill="1" applyBorder="1" applyAlignment="1" applyProtection="1">
      <alignment horizontal="left" vertical="center" wrapText="1"/>
      <protection/>
    </xf>
    <xf numFmtId="0" fontId="2" fillId="34" borderId="80" xfId="0" applyFont="1" applyFill="1" applyBorder="1" applyAlignment="1" applyProtection="1">
      <alignment horizontal="left" vertical="center" wrapText="1"/>
      <protection/>
    </xf>
    <xf numFmtId="0" fontId="2" fillId="34" borderId="35" xfId="0" applyFont="1" applyFill="1" applyBorder="1" applyAlignment="1" applyProtection="1">
      <alignment horizontal="left" vertical="center" wrapText="1"/>
      <protection/>
    </xf>
    <xf numFmtId="0" fontId="2" fillId="34" borderId="81" xfId="0" applyFont="1" applyFill="1" applyBorder="1" applyAlignment="1" applyProtection="1">
      <alignment horizontal="left" vertical="center" wrapText="1"/>
      <protection/>
    </xf>
    <xf numFmtId="0" fontId="2" fillId="34" borderId="0" xfId="0" applyFont="1" applyFill="1" applyBorder="1" applyAlignment="1" applyProtection="1">
      <alignment horizontal="left" vertical="center" wrapText="1"/>
      <protection/>
    </xf>
    <xf numFmtId="0" fontId="2" fillId="34" borderId="82" xfId="0" applyFont="1" applyFill="1" applyBorder="1" applyAlignment="1" applyProtection="1">
      <alignment horizontal="left" vertical="center" wrapText="1"/>
      <protection/>
    </xf>
    <xf numFmtId="0" fontId="2" fillId="34" borderId="56" xfId="0" applyFont="1" applyFill="1" applyBorder="1" applyAlignment="1" applyProtection="1">
      <alignment horizontal="left" vertical="center" wrapText="1"/>
      <protection/>
    </xf>
    <xf numFmtId="0" fontId="2" fillId="34" borderId="83" xfId="0" applyFont="1" applyFill="1" applyBorder="1" applyAlignment="1" applyProtection="1">
      <alignment horizontal="left" vertical="center" wrapText="1"/>
      <protection/>
    </xf>
    <xf numFmtId="0" fontId="2" fillId="34" borderId="34" xfId="0" applyFont="1" applyFill="1" applyBorder="1" applyAlignment="1" applyProtection="1">
      <alignment horizontal="left" vertical="center" wrapText="1"/>
      <protection/>
    </xf>
    <xf numFmtId="0" fontId="18" fillId="34" borderId="0" xfId="0" applyFont="1" applyFill="1" applyAlignment="1">
      <alignment horizontal="center" vertical="center" wrapText="1"/>
    </xf>
    <xf numFmtId="0" fontId="18" fillId="34" borderId="0" xfId="0" applyFont="1" applyFill="1" applyBorder="1" applyAlignment="1">
      <alignment horizontal="center" vertical="center" wrapText="1"/>
    </xf>
    <xf numFmtId="0" fontId="33" fillId="37" borderId="80" xfId="0" applyFont="1" applyFill="1" applyBorder="1" applyAlignment="1" applyProtection="1">
      <alignment horizontal="left" vertical="center" indent="1" shrinkToFit="1"/>
      <protection/>
    </xf>
    <xf numFmtId="0" fontId="33" fillId="37" borderId="35" xfId="0" applyFont="1" applyFill="1" applyBorder="1" applyAlignment="1" applyProtection="1">
      <alignment horizontal="left" vertical="center" indent="1" shrinkToFit="1"/>
      <protection/>
    </xf>
    <xf numFmtId="0" fontId="33" fillId="37" borderId="83" xfId="0" applyFont="1" applyFill="1" applyBorder="1" applyAlignment="1" applyProtection="1">
      <alignment horizontal="left" vertical="center" indent="1" shrinkToFit="1"/>
      <protection/>
    </xf>
    <xf numFmtId="0" fontId="33" fillId="37" borderId="34" xfId="0" applyFont="1" applyFill="1" applyBorder="1" applyAlignment="1" applyProtection="1">
      <alignment horizontal="left" vertical="center" indent="1" shrinkToFit="1"/>
      <protection/>
    </xf>
    <xf numFmtId="0" fontId="12" fillId="37" borderId="79" xfId="0" applyFont="1" applyFill="1" applyBorder="1" applyAlignment="1" applyProtection="1">
      <alignment horizontal="center" vertical="center" wrapText="1"/>
      <protection/>
    </xf>
    <xf numFmtId="0" fontId="12" fillId="37" borderId="35" xfId="0" applyFont="1" applyFill="1" applyBorder="1" applyAlignment="1" applyProtection="1">
      <alignment horizontal="center" vertical="center" wrapText="1"/>
      <protection/>
    </xf>
    <xf numFmtId="0" fontId="12" fillId="37" borderId="56" xfId="0" applyFont="1" applyFill="1" applyBorder="1" applyAlignment="1" applyProtection="1">
      <alignment horizontal="center" vertical="center" wrapText="1"/>
      <protection/>
    </xf>
    <xf numFmtId="0" fontId="12" fillId="37" borderId="34" xfId="0" applyFont="1" applyFill="1" applyBorder="1" applyAlignment="1" applyProtection="1">
      <alignment horizontal="center" vertical="center" wrapText="1"/>
      <protection/>
    </xf>
    <xf numFmtId="0" fontId="16" fillId="33" borderId="40" xfId="0" applyFont="1" applyFill="1" applyBorder="1" applyAlignment="1" applyProtection="1">
      <alignment horizontal="center" vertical="center"/>
      <protection/>
    </xf>
    <xf numFmtId="0" fontId="16" fillId="33" borderId="38"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177" fontId="26" fillId="4" borderId="39" xfId="0" applyNumberFormat="1" applyFont="1" applyFill="1" applyBorder="1" applyAlignment="1" applyProtection="1">
      <alignment horizontal="center" vertical="center"/>
      <protection/>
    </xf>
    <xf numFmtId="177" fontId="26" fillId="4" borderId="69" xfId="0" applyNumberFormat="1" applyFont="1" applyFill="1" applyBorder="1" applyAlignment="1" applyProtection="1">
      <alignment horizontal="center" vertical="center"/>
      <protection/>
    </xf>
    <xf numFmtId="177" fontId="26" fillId="4" borderId="38" xfId="0" applyNumberFormat="1" applyFont="1" applyFill="1" applyBorder="1" applyAlignment="1" applyProtection="1">
      <alignment horizontal="center" vertical="center"/>
      <protection/>
    </xf>
    <xf numFmtId="177" fontId="26" fillId="4" borderId="84"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177" fontId="17" fillId="33" borderId="38" xfId="0" applyNumberFormat="1" applyFont="1" applyFill="1" applyBorder="1" applyAlignment="1" applyProtection="1">
      <alignment horizontal="center" vertical="center"/>
      <protection/>
    </xf>
    <xf numFmtId="177" fontId="17" fillId="33" borderId="39" xfId="0" applyNumberFormat="1" applyFont="1" applyFill="1" applyBorder="1" applyAlignment="1" applyProtection="1">
      <alignment horizontal="center" vertical="center"/>
      <protection/>
    </xf>
    <xf numFmtId="0" fontId="26" fillId="4" borderId="64" xfId="0" applyFont="1" applyFill="1" applyBorder="1" applyAlignment="1" applyProtection="1">
      <alignment horizontal="center" vertical="center"/>
      <protection/>
    </xf>
    <xf numFmtId="0" fontId="26" fillId="4" borderId="38" xfId="0" applyFont="1" applyFill="1" applyBorder="1" applyAlignment="1" applyProtection="1">
      <alignment horizontal="center" vertical="center"/>
      <protection/>
    </xf>
    <xf numFmtId="0" fontId="29" fillId="33" borderId="85" xfId="0" applyFont="1" applyFill="1" applyBorder="1" applyAlignment="1" applyProtection="1">
      <alignment horizontal="center" vertical="center" wrapText="1"/>
      <protection/>
    </xf>
    <xf numFmtId="0" fontId="29" fillId="33" borderId="86" xfId="0" applyFont="1" applyFill="1" applyBorder="1" applyAlignment="1" applyProtection="1">
      <alignment horizontal="center" vertical="center" wrapText="1"/>
      <protection/>
    </xf>
    <xf numFmtId="177" fontId="2" fillId="0" borderId="0" xfId="0" applyNumberFormat="1" applyFont="1" applyFill="1" applyBorder="1" applyAlignment="1" applyProtection="1">
      <alignment horizontal="center" vertical="center" shrinkToFit="1"/>
      <protection/>
    </xf>
    <xf numFmtId="177" fontId="11" fillId="0" borderId="15" xfId="0" applyNumberFormat="1" applyFont="1" applyFill="1" applyBorder="1" applyAlignment="1" applyProtection="1">
      <alignment vertical="center" shrinkToFit="1"/>
      <protection/>
    </xf>
    <xf numFmtId="177" fontId="11" fillId="0" borderId="87" xfId="0" applyNumberFormat="1" applyFont="1" applyFill="1" applyBorder="1" applyAlignment="1" applyProtection="1">
      <alignment vertical="center" shrinkToFit="1"/>
      <protection/>
    </xf>
    <xf numFmtId="177" fontId="11" fillId="0" borderId="10" xfId="0" applyNumberFormat="1" applyFont="1" applyFill="1" applyBorder="1" applyAlignment="1" applyProtection="1">
      <alignment vertical="center" shrinkToFit="1"/>
      <protection/>
    </xf>
    <xf numFmtId="177" fontId="11" fillId="0" borderId="32" xfId="0" applyNumberFormat="1" applyFont="1" applyFill="1" applyBorder="1" applyAlignment="1" applyProtection="1">
      <alignment vertical="center" shrinkToFit="1"/>
      <protection/>
    </xf>
    <xf numFmtId="177" fontId="11" fillId="0" borderId="29" xfId="0" applyNumberFormat="1" applyFont="1" applyFill="1" applyBorder="1" applyAlignment="1" applyProtection="1">
      <alignment vertical="center" shrinkToFit="1"/>
      <protection/>
    </xf>
    <xf numFmtId="177" fontId="11" fillId="0" borderId="13" xfId="0" applyNumberFormat="1" applyFont="1" applyFill="1" applyBorder="1" applyAlignment="1" applyProtection="1">
      <alignment vertical="center" shrinkToFit="1"/>
      <protection/>
    </xf>
    <xf numFmtId="177" fontId="11" fillId="0" borderId="25" xfId="0" applyNumberFormat="1" applyFont="1" applyFill="1" applyBorder="1" applyAlignment="1" applyProtection="1">
      <alignment vertical="center" shrinkToFit="1"/>
      <protection/>
    </xf>
    <xf numFmtId="177" fontId="11" fillId="0" borderId="88" xfId="0" applyNumberFormat="1" applyFont="1" applyFill="1" applyBorder="1" applyAlignment="1" applyProtection="1">
      <alignment vertical="center" shrinkToFit="1"/>
      <protection/>
    </xf>
    <xf numFmtId="177" fontId="11" fillId="0" borderId="89" xfId="0" applyNumberFormat="1" applyFont="1" applyFill="1" applyBorder="1" applyAlignment="1" applyProtection="1">
      <alignment vertical="center" shrinkToFit="1"/>
      <protection/>
    </xf>
    <xf numFmtId="177" fontId="11" fillId="0" borderId="90" xfId="0" applyNumberFormat="1" applyFont="1" applyFill="1" applyBorder="1" applyAlignment="1" applyProtection="1">
      <alignment vertical="center" shrinkToFit="1"/>
      <protection/>
    </xf>
    <xf numFmtId="177" fontId="11" fillId="0" borderId="91" xfId="0" applyNumberFormat="1" applyFont="1" applyFill="1" applyBorder="1" applyAlignment="1" applyProtection="1">
      <alignment vertical="center" shrinkToFit="1"/>
      <protection/>
    </xf>
    <xf numFmtId="177" fontId="11" fillId="0" borderId="92" xfId="0" applyNumberFormat="1" applyFont="1" applyFill="1" applyBorder="1" applyAlignment="1" applyProtection="1">
      <alignment vertical="center" shrinkToFit="1"/>
      <protection/>
    </xf>
    <xf numFmtId="177" fontId="11" fillId="0" borderId="93" xfId="0" applyNumberFormat="1" applyFont="1" applyFill="1" applyBorder="1" applyAlignment="1" applyProtection="1">
      <alignment vertical="center" shrinkToFit="1"/>
      <protection/>
    </xf>
    <xf numFmtId="177" fontId="11" fillId="0" borderId="94" xfId="0" applyNumberFormat="1" applyFont="1" applyFill="1" applyBorder="1" applyAlignment="1" applyProtection="1">
      <alignment vertical="center" shrinkToFit="1"/>
      <protection/>
    </xf>
    <xf numFmtId="177" fontId="11" fillId="0" borderId="95" xfId="0" applyNumberFormat="1" applyFont="1" applyFill="1" applyBorder="1" applyAlignment="1" applyProtection="1">
      <alignment vertical="center" shrinkToFit="1"/>
      <protection/>
    </xf>
    <xf numFmtId="177" fontId="28" fillId="4" borderId="38" xfId="0" applyNumberFormat="1" applyFont="1" applyFill="1" applyBorder="1" applyAlignment="1" applyProtection="1">
      <alignment horizontal="center" vertical="center"/>
      <protection/>
    </xf>
    <xf numFmtId="177" fontId="28" fillId="4" borderId="84" xfId="0" applyNumberFormat="1" applyFont="1" applyFill="1" applyBorder="1" applyAlignment="1" applyProtection="1">
      <alignment horizontal="center" vertical="center"/>
      <protection/>
    </xf>
    <xf numFmtId="177" fontId="11" fillId="0" borderId="12" xfId="0" applyNumberFormat="1" applyFont="1" applyFill="1" applyBorder="1" applyAlignment="1" applyProtection="1">
      <alignment vertical="center" shrinkToFit="1"/>
      <protection/>
    </xf>
    <xf numFmtId="0" fontId="12" fillId="0" borderId="0" xfId="0" applyFont="1" applyFill="1" applyBorder="1" applyAlignment="1" applyProtection="1">
      <alignment horizontal="center" vertical="center"/>
      <protection/>
    </xf>
    <xf numFmtId="0" fontId="12" fillId="0" borderId="96" xfId="0" applyFont="1" applyFill="1" applyBorder="1" applyAlignment="1" applyProtection="1">
      <alignment horizontal="center" vertical="center" wrapText="1"/>
      <protection/>
    </xf>
    <xf numFmtId="0" fontId="12" fillId="0" borderId="96" xfId="0" applyFont="1" applyFill="1" applyBorder="1" applyAlignment="1" applyProtection="1">
      <alignment horizontal="center" vertical="center"/>
      <protection/>
    </xf>
    <xf numFmtId="0" fontId="12" fillId="0" borderId="97" xfId="0" applyFont="1" applyFill="1" applyBorder="1" applyAlignment="1" applyProtection="1">
      <alignment horizontal="center" vertical="center"/>
      <protection/>
    </xf>
    <xf numFmtId="177" fontId="11" fillId="0" borderId="98" xfId="0" applyNumberFormat="1" applyFont="1" applyFill="1" applyBorder="1" applyAlignment="1" applyProtection="1">
      <alignment vertical="center" shrinkToFit="1"/>
      <protection/>
    </xf>
    <xf numFmtId="0" fontId="11" fillId="0" borderId="99" xfId="0" applyNumberFormat="1" applyFont="1" applyFill="1" applyBorder="1" applyAlignment="1" applyProtection="1">
      <alignment horizontal="center" vertical="center"/>
      <protection/>
    </xf>
    <xf numFmtId="0" fontId="11" fillId="0" borderId="90" xfId="0" applyNumberFormat="1" applyFont="1" applyFill="1" applyBorder="1" applyAlignment="1" applyProtection="1">
      <alignment horizontal="center" vertical="center"/>
      <protection/>
    </xf>
    <xf numFmtId="0" fontId="11" fillId="0" borderId="100" xfId="0" applyFont="1" applyFill="1" applyBorder="1" applyAlignment="1" applyProtection="1">
      <alignment horizontal="center" vertical="center"/>
      <protection/>
    </xf>
    <xf numFmtId="0" fontId="11" fillId="0" borderId="87" xfId="0" applyFont="1" applyFill="1" applyBorder="1" applyAlignment="1" applyProtection="1">
      <alignment horizontal="center" vertical="center"/>
      <protection/>
    </xf>
    <xf numFmtId="177" fontId="11" fillId="0" borderId="101" xfId="0" applyNumberFormat="1" applyFont="1" applyFill="1" applyBorder="1" applyAlignment="1" applyProtection="1">
      <alignment horizontal="right" vertical="center"/>
      <protection/>
    </xf>
    <xf numFmtId="177" fontId="11" fillId="0" borderId="102" xfId="0" applyNumberFormat="1" applyFont="1" applyFill="1" applyBorder="1" applyAlignment="1" applyProtection="1">
      <alignment horizontal="right" vertical="center"/>
      <protection/>
    </xf>
    <xf numFmtId="0" fontId="11" fillId="0" borderId="103" xfId="0" applyNumberFormat="1" applyFont="1" applyFill="1" applyBorder="1" applyAlignment="1" applyProtection="1">
      <alignment horizontal="center" vertical="center"/>
      <protection/>
    </xf>
    <xf numFmtId="0" fontId="11" fillId="0" borderId="95" xfId="0" applyNumberFormat="1" applyFont="1" applyFill="1" applyBorder="1" applyAlignment="1" applyProtection="1">
      <alignment horizontal="center" vertical="center"/>
      <protection/>
    </xf>
    <xf numFmtId="0" fontId="12" fillId="0" borderId="104" xfId="0" applyFont="1" applyFill="1" applyBorder="1" applyAlignment="1" applyProtection="1">
      <alignment horizontal="center" vertical="center"/>
      <protection/>
    </xf>
    <xf numFmtId="0" fontId="12" fillId="0" borderId="105" xfId="0" applyFont="1" applyFill="1" applyBorder="1" applyAlignment="1" applyProtection="1">
      <alignment horizontal="center" vertical="center"/>
      <protection/>
    </xf>
    <xf numFmtId="177" fontId="11" fillId="0" borderId="106" xfId="0" applyNumberFormat="1" applyFont="1" applyFill="1" applyBorder="1" applyAlignment="1" applyProtection="1">
      <alignment horizontal="right" vertical="center"/>
      <protection/>
    </xf>
    <xf numFmtId="0" fontId="11" fillId="0" borderId="107" xfId="0" applyFont="1" applyFill="1" applyBorder="1" applyAlignment="1" applyProtection="1">
      <alignment horizontal="center" vertical="center"/>
      <protection/>
    </xf>
    <xf numFmtId="0" fontId="11" fillId="0" borderId="91" xfId="0" applyFont="1" applyFill="1" applyBorder="1" applyAlignment="1" applyProtection="1">
      <alignment horizontal="center" vertical="center"/>
      <protection/>
    </xf>
    <xf numFmtId="0" fontId="11" fillId="0" borderId="100" xfId="0" applyNumberFormat="1" applyFont="1" applyFill="1" applyBorder="1" applyAlignment="1" applyProtection="1">
      <alignment horizontal="center" vertical="center"/>
      <protection/>
    </xf>
    <xf numFmtId="0" fontId="11" fillId="0" borderId="87" xfId="0" applyNumberFormat="1" applyFont="1" applyFill="1" applyBorder="1" applyAlignment="1" applyProtection="1">
      <alignment horizontal="center" vertical="center"/>
      <protection/>
    </xf>
    <xf numFmtId="0" fontId="15" fillId="0" borderId="108" xfId="0" applyFont="1" applyFill="1" applyBorder="1" applyAlignment="1" applyProtection="1">
      <alignment horizontal="center" vertical="center"/>
      <protection/>
    </xf>
    <xf numFmtId="0" fontId="10" fillId="0" borderId="109" xfId="0" applyFont="1" applyFill="1" applyBorder="1" applyAlignment="1" applyProtection="1">
      <alignment horizontal="center" vertical="center" wrapText="1" shrinkToFit="1"/>
      <protection/>
    </xf>
    <xf numFmtId="0" fontId="10" fillId="0" borderId="110" xfId="0" applyFont="1" applyFill="1" applyBorder="1" applyAlignment="1" applyProtection="1">
      <alignment horizontal="center" vertical="center" shrinkToFit="1"/>
      <protection/>
    </xf>
    <xf numFmtId="0" fontId="22" fillId="0" borderId="43" xfId="0" applyFont="1" applyFill="1" applyBorder="1" applyAlignment="1" applyProtection="1">
      <alignment horizontal="center" vertical="center"/>
      <protection/>
    </xf>
    <xf numFmtId="0" fontId="13" fillId="0" borderId="43" xfId="0" applyFont="1" applyFill="1" applyBorder="1" applyAlignment="1" applyProtection="1">
      <alignment horizontal="center" vertical="center"/>
      <protection/>
    </xf>
    <xf numFmtId="0" fontId="13" fillId="0" borderId="111" xfId="0" applyFont="1" applyFill="1" applyBorder="1" applyAlignment="1" applyProtection="1">
      <alignment horizontal="center" vertical="center"/>
      <protection/>
    </xf>
    <xf numFmtId="196" fontId="12" fillId="32" borderId="12" xfId="0" applyNumberFormat="1" applyFont="1" applyFill="1" applyBorder="1" applyAlignment="1" applyProtection="1">
      <alignment horizontal="center" vertical="center"/>
      <protection locked="0"/>
    </xf>
    <xf numFmtId="196" fontId="12" fillId="32" borderId="13" xfId="0" applyNumberFormat="1" applyFont="1" applyFill="1" applyBorder="1" applyAlignment="1" applyProtection="1">
      <alignment horizontal="center" vertical="center"/>
      <protection locked="0"/>
    </xf>
    <xf numFmtId="0" fontId="15" fillId="0" borderId="112" xfId="0" applyFont="1" applyFill="1" applyBorder="1" applyAlignment="1" applyProtection="1">
      <alignment horizontal="center" vertical="center"/>
      <protection/>
    </xf>
    <xf numFmtId="201" fontId="12" fillId="32" borderId="113" xfId="0" applyNumberFormat="1" applyFont="1" applyFill="1" applyBorder="1" applyAlignment="1" applyProtection="1">
      <alignment horizontal="center" vertical="center" shrinkToFit="1"/>
      <protection locked="0"/>
    </xf>
    <xf numFmtId="201" fontId="12" fillId="32" borderId="14" xfId="0" applyNumberFormat="1" applyFont="1" applyFill="1" applyBorder="1" applyAlignment="1" applyProtection="1">
      <alignment horizontal="center" vertical="center" shrinkToFit="1"/>
      <protection locked="0"/>
    </xf>
    <xf numFmtId="177" fontId="16" fillId="33" borderId="39" xfId="0" applyNumberFormat="1" applyFont="1" applyFill="1" applyBorder="1" applyAlignment="1" applyProtection="1">
      <alignment horizontal="center" vertical="center"/>
      <protection/>
    </xf>
    <xf numFmtId="177" fontId="16" fillId="33" borderId="69" xfId="0" applyNumberFormat="1" applyFont="1" applyFill="1" applyBorder="1" applyAlignment="1" applyProtection="1">
      <alignment horizontal="center" vertical="center"/>
      <protection/>
    </xf>
    <xf numFmtId="0" fontId="16" fillId="0" borderId="114" xfId="0" applyFont="1" applyFill="1" applyBorder="1" applyAlignment="1" applyProtection="1">
      <alignment horizontal="center" vertical="center" textRotation="255"/>
      <protection/>
    </xf>
    <xf numFmtId="0" fontId="2" fillId="0" borderId="115" xfId="0" applyFont="1" applyFill="1" applyBorder="1" applyAlignment="1" applyProtection="1">
      <alignment horizontal="center" vertical="center" textRotation="255"/>
      <protection/>
    </xf>
    <xf numFmtId="0" fontId="2" fillId="0" borderId="116" xfId="0" applyFont="1" applyFill="1" applyBorder="1" applyAlignment="1" applyProtection="1">
      <alignment horizontal="center" vertical="center" textRotation="255"/>
      <protection/>
    </xf>
    <xf numFmtId="0" fontId="24" fillId="34" borderId="0" xfId="0" applyFont="1" applyFill="1" applyBorder="1" applyAlignment="1" applyProtection="1">
      <alignment horizontal="center" vertical="center" wrapText="1"/>
      <protection/>
    </xf>
    <xf numFmtId="0" fontId="24" fillId="34" borderId="117"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wrapText="1"/>
      <protection/>
    </xf>
    <xf numFmtId="0" fontId="16" fillId="0" borderId="118"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117" xfId="0" applyFont="1" applyFill="1" applyBorder="1" applyAlignment="1" applyProtection="1">
      <alignment horizontal="center" vertical="center" wrapText="1"/>
      <protection/>
    </xf>
    <xf numFmtId="0" fontId="16" fillId="0" borderId="119" xfId="0" applyFont="1" applyFill="1" applyBorder="1" applyAlignment="1" applyProtection="1">
      <alignment horizontal="center" vertical="center" wrapText="1"/>
      <protection/>
    </xf>
    <xf numFmtId="0" fontId="16" fillId="0" borderId="120" xfId="0" applyFont="1" applyFill="1" applyBorder="1" applyAlignment="1" applyProtection="1">
      <alignment horizontal="center" vertical="center" wrapText="1"/>
      <protection/>
    </xf>
    <xf numFmtId="0" fontId="12" fillId="0" borderId="53" xfId="0" applyFont="1" applyFill="1" applyBorder="1" applyAlignment="1" applyProtection="1">
      <alignment horizontal="center" vertical="center" wrapText="1"/>
      <protection/>
    </xf>
    <xf numFmtId="0" fontId="12" fillId="0" borderId="44" xfId="0" applyFont="1" applyFill="1" applyBorder="1" applyAlignment="1" applyProtection="1">
      <alignment horizontal="center" vertical="center" wrapText="1"/>
      <protection/>
    </xf>
    <xf numFmtId="177" fontId="11" fillId="0" borderId="30" xfId="0" applyNumberFormat="1" applyFont="1" applyFill="1" applyBorder="1" applyAlignment="1" applyProtection="1">
      <alignment vertical="center" shrinkToFit="1"/>
      <protection/>
    </xf>
    <xf numFmtId="177" fontId="16" fillId="33" borderId="59" xfId="0" applyNumberFormat="1" applyFont="1" applyFill="1" applyBorder="1" applyAlignment="1" applyProtection="1">
      <alignment horizontal="center" vertical="center"/>
      <protection/>
    </xf>
    <xf numFmtId="177" fontId="16" fillId="33" borderId="41" xfId="0" applyNumberFormat="1" applyFont="1" applyFill="1" applyBorder="1" applyAlignment="1" applyProtection="1">
      <alignment horizontal="center" vertical="center"/>
      <protection/>
    </xf>
    <xf numFmtId="0" fontId="15" fillId="0" borderId="121" xfId="0" applyFont="1" applyFill="1" applyBorder="1" applyAlignment="1" applyProtection="1">
      <alignment horizontal="center" vertical="center"/>
      <protection/>
    </xf>
    <xf numFmtId="0" fontId="15" fillId="0" borderId="64" xfId="0" applyFont="1" applyFill="1" applyBorder="1" applyAlignment="1" applyProtection="1">
      <alignment horizontal="center" vertical="center"/>
      <protection/>
    </xf>
    <xf numFmtId="0" fontId="15" fillId="0" borderId="110" xfId="0" applyFont="1" applyFill="1" applyBorder="1" applyAlignment="1" applyProtection="1">
      <alignment horizontal="center" vertical="center"/>
      <protection/>
    </xf>
    <xf numFmtId="201" fontId="12" fillId="32" borderId="37" xfId="0" applyNumberFormat="1" applyFont="1" applyFill="1" applyBorder="1" applyAlignment="1" applyProtection="1">
      <alignment horizontal="center" vertical="center" shrinkToFit="1"/>
      <protection locked="0"/>
    </xf>
    <xf numFmtId="196" fontId="12" fillId="32" borderId="25" xfId="0" applyNumberFormat="1" applyFont="1" applyFill="1" applyBorder="1" applyAlignment="1" applyProtection="1">
      <alignment horizontal="center" vertical="center"/>
      <protection locked="0"/>
    </xf>
    <xf numFmtId="201" fontId="12" fillId="32" borderId="33" xfId="0" applyNumberFormat="1" applyFont="1" applyFill="1" applyBorder="1" applyAlignment="1" applyProtection="1">
      <alignment horizontal="center" vertical="center" shrinkToFit="1"/>
      <protection locked="0"/>
    </xf>
    <xf numFmtId="201" fontId="12" fillId="32" borderId="11" xfId="0" applyNumberFormat="1" applyFont="1" applyFill="1" applyBorder="1" applyAlignment="1" applyProtection="1">
      <alignment horizontal="center" vertical="center" shrinkToFit="1"/>
      <protection locked="0"/>
    </xf>
    <xf numFmtId="0" fontId="20" fillId="0" borderId="72" xfId="0" applyFont="1" applyFill="1" applyBorder="1" applyAlignment="1" applyProtection="1">
      <alignment horizontal="center" vertical="center"/>
      <protection/>
    </xf>
    <xf numFmtId="14" fontId="32" fillId="0" borderId="122" xfId="0" applyNumberFormat="1" applyFont="1" applyFill="1" applyBorder="1" applyAlignment="1" applyProtection="1">
      <alignment horizontal="center" vertical="center"/>
      <protection/>
    </xf>
    <xf numFmtId="0" fontId="32" fillId="0" borderId="122" xfId="0" applyFont="1" applyFill="1" applyBorder="1" applyAlignment="1" applyProtection="1">
      <alignment horizontal="center" vertical="center"/>
      <protection/>
    </xf>
    <xf numFmtId="177" fontId="11" fillId="0" borderId="78" xfId="0" applyNumberFormat="1" applyFont="1" applyFill="1" applyBorder="1" applyAlignment="1" applyProtection="1">
      <alignment vertical="center" shrinkToFit="1"/>
      <protection/>
    </xf>
    <xf numFmtId="177" fontId="11" fillId="0" borderId="46" xfId="0" applyNumberFormat="1"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ont>
        <color theme="0"/>
      </font>
      <fill>
        <patternFill>
          <bgColor theme="0"/>
        </patternFill>
      </fill>
    </dxf>
    <dxf>
      <font>
        <color theme="0"/>
      </font>
      <fill>
        <patternFill>
          <bgColor theme="0"/>
        </patternFill>
      </fill>
    </dxf>
    <dxf>
      <font>
        <color theme="0"/>
      </font>
      <fill>
        <patternFill patternType="solid">
          <bgColor theme="0"/>
        </patternFill>
      </fill>
    </dxf>
    <dxf>
      <font>
        <color auto="1"/>
      </font>
      <fill>
        <patternFill>
          <bgColor theme="5" tint="0.3999499976634979"/>
        </patternFill>
      </fill>
    </dxf>
    <dxf>
      <font>
        <color theme="0"/>
      </font>
      <fill>
        <patternFill patternType="solid">
          <bgColor theme="0"/>
        </patternFill>
      </fill>
    </dxf>
    <dxf>
      <font>
        <color auto="1"/>
      </font>
      <fill>
        <patternFill>
          <bgColor theme="5" tint="0.3999499976634979"/>
        </patternFill>
      </fill>
    </dxf>
    <dxf>
      <font>
        <color theme="0"/>
      </font>
    </dxf>
    <dxf>
      <font>
        <color theme="0"/>
      </font>
      <fill>
        <patternFill patternType="solid">
          <bgColor theme="0"/>
        </patternFill>
      </fill>
    </dxf>
    <dxf>
      <fill>
        <patternFill>
          <bgColor theme="5" tint="0.3999499976634979"/>
        </patternFill>
      </fill>
    </dxf>
    <dxf>
      <fill>
        <patternFill>
          <bgColor theme="5" tint="0.3999499976634979"/>
        </patternFill>
      </fill>
    </dxf>
    <dxf>
      <font>
        <color indexed="10"/>
      </font>
    </dxf>
    <dxf>
      <font>
        <color indexed="10"/>
      </font>
    </dxf>
    <dxf>
      <font>
        <color indexed="10"/>
      </font>
    </dxf>
    <dxf>
      <font>
        <color indexed="10"/>
      </font>
    </dxf>
    <dxf>
      <font>
        <color auto="1"/>
      </font>
      <fill>
        <patternFill>
          <bgColor theme="5" tint="0.3999499976634979"/>
        </patternFill>
      </fill>
    </dxf>
    <dxf>
      <font>
        <color indexed="10"/>
      </font>
    </dxf>
    <dxf>
      <font>
        <color rgb="FFFF0000"/>
      </font>
      <border/>
    </dxf>
    <dxf>
      <font>
        <color theme="0"/>
      </font>
      <fill>
        <patternFill patternType="solid">
          <bgColor theme="0"/>
        </patternFill>
      </fill>
      <border/>
    </dxf>
    <dxf>
      <font>
        <color theme="0"/>
      </font>
      <border/>
    </dxf>
    <dxf>
      <font>
        <color theme="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323850</xdr:colOff>
      <xdr:row>21</xdr:row>
      <xdr:rowOff>266700</xdr:rowOff>
    </xdr:from>
    <xdr:to>
      <xdr:col>9</xdr:col>
      <xdr:colOff>1428750</xdr:colOff>
      <xdr:row>23</xdr:row>
      <xdr:rowOff>161925</xdr:rowOff>
    </xdr:to>
    <xdr:pic>
      <xdr:nvPicPr>
        <xdr:cNvPr id="1" name="Picture 3"/>
        <xdr:cNvPicPr preferRelativeResize="1">
          <a:picLocks noChangeAspect="1"/>
        </xdr:cNvPicPr>
      </xdr:nvPicPr>
      <xdr:blipFill>
        <a:blip r:embed="rId1"/>
        <a:stretch>
          <a:fillRect/>
        </a:stretch>
      </xdr:blipFill>
      <xdr:spPr>
        <a:xfrm>
          <a:off x="6762750" y="7429500"/>
          <a:ext cx="1104900" cy="952500"/>
        </a:xfrm>
        <a:prstGeom prst="rect">
          <a:avLst/>
        </a:prstGeom>
        <a:noFill/>
        <a:ln w="9525" cmpd="sng">
          <a:noFill/>
        </a:ln>
      </xdr:spPr>
    </xdr:pic>
    <xdr:clientData/>
  </xdr:twoCellAnchor>
  <xdr:twoCellAnchor>
    <xdr:from>
      <xdr:col>2</xdr:col>
      <xdr:colOff>114300</xdr:colOff>
      <xdr:row>21</xdr:row>
      <xdr:rowOff>228600</xdr:rowOff>
    </xdr:from>
    <xdr:to>
      <xdr:col>7</xdr:col>
      <xdr:colOff>1695450</xdr:colOff>
      <xdr:row>25</xdr:row>
      <xdr:rowOff>438150</xdr:rowOff>
    </xdr:to>
    <xdr:sp>
      <xdr:nvSpPr>
        <xdr:cNvPr id="2" name="AutoShape 2"/>
        <xdr:cNvSpPr>
          <a:spLocks/>
        </xdr:cNvSpPr>
      </xdr:nvSpPr>
      <xdr:spPr>
        <a:xfrm>
          <a:off x="504825" y="7391400"/>
          <a:ext cx="5819775" cy="2314575"/>
        </a:xfrm>
        <a:prstGeom prst="wedgeRoundRectCallout">
          <a:avLst>
            <a:gd name="adj1" fmla="val 56597"/>
            <a:gd name="adj2" fmla="val -25722"/>
          </a:avLst>
        </a:prstGeom>
        <a:solidFill>
          <a:srgbClr val="FFFF99"/>
        </a:solidFill>
        <a:ln w="25400" cmpd="sng">
          <a:solidFill>
            <a:srgbClr val="FF0000"/>
          </a:solidFill>
          <a:headEnd type="none"/>
          <a:tailEnd type="none"/>
        </a:ln>
      </xdr:spPr>
      <xdr:txBody>
        <a:bodyPr vertOverflow="clip" wrap="square" lIns="45720" tIns="27432" rIns="0" bIns="27432" anchor="ctr"/>
        <a:p>
          <a:pPr algn="l">
            <a:defRPr/>
          </a:pPr>
          <a:r>
            <a:rPr lang="en-US" cap="none" sz="2000" b="0" i="0" u="none" baseline="0">
              <a:solidFill>
                <a:srgbClr val="0000FF"/>
              </a:solidFill>
            </a:rPr>
            <a:t>黄色の枠のなかに、</a:t>
          </a:r>
          <a:r>
            <a:rPr lang="en-US" cap="none" sz="2000" b="0" i="0" u="none" baseline="0">
              <a:solidFill>
                <a:srgbClr val="0000FF"/>
              </a:solidFill>
            </a:rPr>
            <a:t>
</a:t>
          </a:r>
          <a:r>
            <a:rPr lang="en-US" cap="none" sz="2000" b="0" i="0" u="none" baseline="0">
              <a:solidFill>
                <a:srgbClr val="0000FF"/>
              </a:solidFill>
            </a:rPr>
            <a:t>国保に加入される人の</a:t>
          </a:r>
          <a:r>
            <a:rPr lang="en-US" cap="none" sz="2000" b="0" i="0" u="none" baseline="0">
              <a:solidFill>
                <a:srgbClr val="0000FF"/>
              </a:solidFill>
            </a:rPr>
            <a:t>
</a:t>
          </a:r>
          <a:r>
            <a:rPr lang="en-US" cap="none" sz="2000" b="0" i="0" u="none" baseline="0">
              <a:solidFill>
                <a:srgbClr val="0000FF"/>
              </a:solidFill>
            </a:rPr>
            <a:t> </a:t>
          </a:r>
          <a:r>
            <a:rPr lang="en-US" cap="none" sz="2000" b="0" i="0" u="none" baseline="0">
              <a:solidFill>
                <a:srgbClr val="0000FF"/>
              </a:solidFill>
            </a:rPr>
            <a:t>①加入する月</a:t>
          </a:r>
          <a:r>
            <a:rPr lang="en-US" cap="none" sz="1600" b="0" i="0" u="none" baseline="0">
              <a:solidFill>
                <a:srgbClr val="0000FF"/>
              </a:solidFill>
            </a:rPr>
            <a:t>（途中加入の場合）</a:t>
          </a:r>
          <a:r>
            <a:rPr lang="en-US" cap="none" sz="2000" b="0" i="0" u="none" baseline="0">
              <a:solidFill>
                <a:srgbClr val="0000FF"/>
              </a:solidFill>
            </a:rPr>
            <a:t>
</a:t>
          </a:r>
          <a:r>
            <a:rPr lang="en-US" cap="none" sz="2000" b="0" i="0" u="none" baseline="0">
              <a:solidFill>
                <a:srgbClr val="0000FF"/>
              </a:solidFill>
            </a:rPr>
            <a:t> </a:t>
          </a:r>
          <a:r>
            <a:rPr lang="en-US" cap="none" sz="2000" b="0" i="0" u="none" baseline="0">
              <a:solidFill>
                <a:srgbClr val="0000FF"/>
              </a:solidFill>
            </a:rPr>
            <a:t>②年令</a:t>
          </a:r>
          <a:r>
            <a:rPr lang="en-US" cap="none" sz="1600" b="0" i="0" u="none" baseline="0">
              <a:solidFill>
                <a:srgbClr val="0000FF"/>
              </a:solidFill>
            </a:rPr>
            <a:t>（７４才まで）</a:t>
          </a:r>
          <a:r>
            <a:rPr lang="en-US" cap="none" sz="2000" b="0" i="0" u="sng" baseline="0">
              <a:solidFill>
                <a:srgbClr val="0000FF"/>
              </a:solidFill>
            </a:rPr>
            <a:t>
</a:t>
          </a:r>
          <a:r>
            <a:rPr lang="en-US" cap="none" sz="2000" b="0" i="0" u="none" baseline="0">
              <a:solidFill>
                <a:srgbClr val="0000FF"/>
              </a:solidFill>
            </a:rPr>
            <a:t> </a:t>
          </a:r>
          <a:r>
            <a:rPr lang="en-US" cap="none" sz="2000" b="0" i="0" u="none" baseline="0">
              <a:solidFill>
                <a:srgbClr val="0000FF"/>
              </a:solidFill>
            </a:rPr>
            <a:t>③前年の収入</a:t>
          </a:r>
          <a:r>
            <a:rPr lang="en-US" cap="none" sz="2000" b="0" i="0" u="none" baseline="0">
              <a:solidFill>
                <a:srgbClr val="0000FF"/>
              </a:solidFill>
            </a:rPr>
            <a:t>(</a:t>
          </a:r>
          <a:r>
            <a:rPr lang="en-US" cap="none" sz="1600" b="0" i="0" u="none" baseline="0">
              <a:solidFill>
                <a:srgbClr val="0000FF"/>
              </a:solidFill>
            </a:rPr>
            <a:t>源泉徴収票の支払金額</a:t>
          </a:r>
          <a:r>
            <a:rPr lang="en-US" cap="none" sz="1600" b="0" i="0" u="none" baseline="0">
              <a:solidFill>
                <a:srgbClr val="0000FF"/>
              </a:solidFill>
            </a:rPr>
            <a:t>)</a:t>
          </a:r>
          <a:r>
            <a:rPr lang="en-US" cap="none" sz="2000" b="0" i="0" u="sng" baseline="0">
              <a:solidFill>
                <a:srgbClr val="0000FF"/>
              </a:solidFill>
            </a:rPr>
            <a:t>
</a:t>
          </a:r>
          <a:r>
            <a:rPr lang="en-US" cap="none" sz="2000" b="0" i="0" u="none" baseline="0">
              <a:solidFill>
                <a:srgbClr val="0000FF"/>
              </a:solidFill>
            </a:rPr>
            <a:t>　　　</a:t>
          </a:r>
          <a:r>
            <a:rPr lang="en-US" cap="none" sz="2000" b="0" i="0" u="none" baseline="0">
              <a:solidFill>
                <a:srgbClr val="0000FF"/>
              </a:solidFill>
            </a:rPr>
            <a:t>(</a:t>
          </a:r>
          <a:r>
            <a:rPr lang="en-US" cap="none" sz="2000" b="0" i="0" u="none" baseline="0">
              <a:solidFill>
                <a:srgbClr val="0000FF"/>
              </a:solidFill>
            </a:rPr>
            <a:t>又は所得</a:t>
          </a:r>
          <a:r>
            <a:rPr lang="en-US" cap="none" sz="2000" b="0" i="0" u="none" baseline="0">
              <a:solidFill>
                <a:srgbClr val="0000FF"/>
              </a:solidFill>
            </a:rPr>
            <a:t>)</a:t>
          </a:r>
          <a:r>
            <a:rPr lang="en-US" cap="none" sz="2000" b="0" i="0" u="none" baseline="0">
              <a:solidFill>
                <a:srgbClr val="0000FF"/>
              </a:solidFill>
            </a:rPr>
            <a:t>を入れてね！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B2:AK1575"/>
  <sheetViews>
    <sheetView showZeros="0" tabSelected="1" showOutlineSymbols="0" zoomScale="66" zoomScaleNormal="66" zoomScaleSheetLayoutView="71" workbookViewId="0" topLeftCell="A1">
      <selection activeCell="D10" sqref="D10:D11"/>
    </sheetView>
  </sheetViews>
  <sheetFormatPr defaultColWidth="9.00390625" defaultRowHeight="13.5" outlineLevelRow="1" outlineLevelCol="1"/>
  <cols>
    <col min="1" max="1" width="2.375" style="6" customWidth="1"/>
    <col min="2" max="2" width="2.75390625" style="6" customWidth="1"/>
    <col min="3" max="3" width="13.375" style="6" customWidth="1"/>
    <col min="4" max="4" width="12.125" style="6" customWidth="1"/>
    <col min="5" max="5" width="23.75390625" style="6" customWidth="1"/>
    <col min="6" max="6" width="6.375" style="6" customWidth="1"/>
    <col min="7" max="7" width="23.75390625" style="67" hidden="1" customWidth="1" outlineLevel="1"/>
    <col min="8" max="8" width="23.75390625" style="6" customWidth="1" collapsed="1"/>
    <col min="9" max="9" width="23.75390625" style="67" hidden="1" customWidth="1" outlineLevel="1"/>
    <col min="10" max="10" width="23.75390625" style="6" customWidth="1" collapsed="1"/>
    <col min="11" max="17" width="13.375" style="67" hidden="1" customWidth="1"/>
    <col min="18" max="19" width="13.75390625" style="67" hidden="1" customWidth="1" outlineLevel="1"/>
    <col min="20" max="20" width="13.50390625" style="6" customWidth="1" collapsed="1"/>
    <col min="21" max="21" width="13.50390625" style="6" customWidth="1"/>
    <col min="22" max="22" width="13.625" style="6" customWidth="1"/>
    <col min="23" max="23" width="13.625" style="67" hidden="1" customWidth="1" outlineLevel="1"/>
    <col min="24" max="24" width="13.50390625" style="6" customWidth="1" collapsed="1"/>
    <col min="25" max="25" width="13.375" style="6" customWidth="1"/>
    <col min="26" max="26" width="14.375" style="6" customWidth="1"/>
    <col min="27" max="27" width="14.375" style="67" hidden="1" customWidth="1" outlineLevel="1"/>
    <col min="28" max="28" width="13.50390625" style="6" customWidth="1" collapsed="1"/>
    <col min="29" max="29" width="13.375" style="6" customWidth="1"/>
    <col min="30" max="30" width="14.875" style="6" customWidth="1"/>
    <col min="31" max="31" width="4.75390625" style="6" customWidth="1"/>
    <col min="32" max="32" width="6.125" style="6" customWidth="1"/>
    <col min="33" max="33" width="12.875" style="6" customWidth="1"/>
    <col min="34" max="34" width="8.50390625" style="6" customWidth="1"/>
    <col min="35" max="35" width="8.375" style="6" customWidth="1"/>
    <col min="36" max="36" width="9.125" style="6" customWidth="1"/>
    <col min="37" max="16384" width="9.00390625" style="6" customWidth="1"/>
  </cols>
  <sheetData>
    <row r="1" ht="13.5" customHeight="1" thickBot="1"/>
    <row r="2" spans="2:31" ht="63" customHeight="1" thickBot="1" thickTop="1">
      <c r="B2" s="22"/>
      <c r="C2" s="175" t="s">
        <v>74</v>
      </c>
      <c r="D2" s="175"/>
      <c r="E2" s="369" t="s">
        <v>131</v>
      </c>
      <c r="F2" s="369"/>
      <c r="G2" s="369"/>
      <c r="H2" s="369"/>
      <c r="I2" s="369"/>
      <c r="J2" s="369"/>
      <c r="K2" s="369"/>
      <c r="L2" s="369"/>
      <c r="M2" s="369"/>
      <c r="N2" s="369"/>
      <c r="O2" s="369"/>
      <c r="P2" s="369"/>
      <c r="Q2" s="369"/>
      <c r="R2" s="369"/>
      <c r="S2" s="369"/>
      <c r="T2" s="369"/>
      <c r="U2" s="369"/>
      <c r="V2" s="369"/>
      <c r="W2" s="369"/>
      <c r="X2" s="369"/>
      <c r="Y2" s="369"/>
      <c r="Z2" s="369"/>
      <c r="AA2" s="369"/>
      <c r="AB2" s="369"/>
      <c r="AC2" s="370">
        <f ca="1">TODAY()</f>
        <v>45370</v>
      </c>
      <c r="AD2" s="371"/>
      <c r="AE2" s="23"/>
    </row>
    <row r="3" spans="2:34" ht="39" customHeight="1" thickBot="1" thickTop="1">
      <c r="B3" s="24"/>
      <c r="C3" s="345" t="s">
        <v>68</v>
      </c>
      <c r="D3" s="351" t="s">
        <v>132</v>
      </c>
      <c r="E3" s="351"/>
      <c r="F3" s="351"/>
      <c r="G3" s="351"/>
      <c r="H3" s="351"/>
      <c r="I3" s="351"/>
      <c r="J3" s="352"/>
      <c r="K3" s="200"/>
      <c r="L3" s="200"/>
      <c r="M3" s="200"/>
      <c r="N3" s="200"/>
      <c r="O3" s="200"/>
      <c r="P3" s="200"/>
      <c r="Q3" s="200"/>
      <c r="R3" s="91"/>
      <c r="S3" s="78"/>
      <c r="T3" s="325" t="s">
        <v>10</v>
      </c>
      <c r="U3" s="314"/>
      <c r="V3" s="326"/>
      <c r="W3" s="78"/>
      <c r="X3" s="325" t="s">
        <v>57</v>
      </c>
      <c r="Y3" s="314"/>
      <c r="Z3" s="326"/>
      <c r="AA3" s="159"/>
      <c r="AB3" s="313" t="s">
        <v>33</v>
      </c>
      <c r="AC3" s="314"/>
      <c r="AD3" s="315"/>
      <c r="AE3" s="25"/>
      <c r="AF3" s="312"/>
      <c r="AG3" s="312"/>
      <c r="AH3" s="1"/>
    </row>
    <row r="4" spans="2:34" ht="35.25" customHeight="1">
      <c r="B4" s="24"/>
      <c r="C4" s="346"/>
      <c r="D4" s="353"/>
      <c r="E4" s="353"/>
      <c r="F4" s="353"/>
      <c r="G4" s="353"/>
      <c r="H4" s="353"/>
      <c r="I4" s="353"/>
      <c r="J4" s="354"/>
      <c r="K4" s="200"/>
      <c r="L4" s="200"/>
      <c r="M4" s="200"/>
      <c r="N4" s="200"/>
      <c r="O4" s="200"/>
      <c r="P4" s="200"/>
      <c r="Q4" s="200"/>
      <c r="R4" s="92"/>
      <c r="S4" s="78"/>
      <c r="T4" s="43" t="s">
        <v>3</v>
      </c>
      <c r="U4" s="7" t="s">
        <v>1</v>
      </c>
      <c r="V4" s="8" t="s">
        <v>2</v>
      </c>
      <c r="W4" s="104"/>
      <c r="X4" s="43" t="s">
        <v>3</v>
      </c>
      <c r="Y4" s="7" t="s">
        <v>1</v>
      </c>
      <c r="Z4" s="8" t="s">
        <v>2</v>
      </c>
      <c r="AA4" s="160"/>
      <c r="AB4" s="48" t="s">
        <v>0</v>
      </c>
      <c r="AC4" s="9" t="s">
        <v>1</v>
      </c>
      <c r="AD4" s="17" t="s">
        <v>2</v>
      </c>
      <c r="AE4" s="26"/>
      <c r="AF4" s="2"/>
      <c r="AG4" s="2"/>
      <c r="AH4" s="1"/>
    </row>
    <row r="5" spans="2:34" ht="35.25" customHeight="1" thickBot="1">
      <c r="B5" s="24"/>
      <c r="C5" s="346"/>
      <c r="D5" s="355"/>
      <c r="E5" s="355"/>
      <c r="F5" s="355"/>
      <c r="G5" s="355"/>
      <c r="H5" s="355"/>
      <c r="I5" s="355"/>
      <c r="J5" s="356"/>
      <c r="K5" s="200"/>
      <c r="L5" s="200"/>
      <c r="M5" s="200"/>
      <c r="N5" s="200"/>
      <c r="O5" s="200"/>
      <c r="P5" s="200"/>
      <c r="Q5" s="200"/>
      <c r="R5" s="149"/>
      <c r="S5" s="78"/>
      <c r="T5" s="44">
        <v>0.0764</v>
      </c>
      <c r="U5" s="10">
        <v>27600</v>
      </c>
      <c r="V5" s="11">
        <v>20000</v>
      </c>
      <c r="W5" s="104"/>
      <c r="X5" s="46">
        <v>0.0327</v>
      </c>
      <c r="Y5" s="12">
        <v>11500</v>
      </c>
      <c r="Z5" s="47">
        <v>8400</v>
      </c>
      <c r="AA5" s="161"/>
      <c r="AB5" s="49">
        <v>0.0303</v>
      </c>
      <c r="AC5" s="13">
        <v>16900</v>
      </c>
      <c r="AD5" s="177">
        <v>0</v>
      </c>
      <c r="AE5" s="25"/>
      <c r="AF5" s="3"/>
      <c r="AG5" s="4"/>
      <c r="AH5" s="1"/>
    </row>
    <row r="6" spans="2:34" ht="30" customHeight="1" thickBot="1">
      <c r="B6" s="24"/>
      <c r="C6" s="347"/>
      <c r="D6" s="357" t="s">
        <v>34</v>
      </c>
      <c r="E6" s="358"/>
      <c r="F6" s="178"/>
      <c r="G6" s="154"/>
      <c r="H6" s="62"/>
      <c r="I6" s="83"/>
      <c r="J6" s="59" t="str">
        <f>IF($H$6&lt;13,"月","←入力誤り")</f>
        <v>月</v>
      </c>
      <c r="K6" s="201"/>
      <c r="L6" s="202"/>
      <c r="M6" s="202"/>
      <c r="N6" s="202"/>
      <c r="O6" s="202"/>
      <c r="P6" s="202"/>
      <c r="Q6" s="202"/>
      <c r="R6" s="348"/>
      <c r="S6" s="349"/>
      <c r="T6" s="45" t="s">
        <v>7</v>
      </c>
      <c r="U6" s="321">
        <v>650000</v>
      </c>
      <c r="V6" s="327"/>
      <c r="W6" s="104"/>
      <c r="X6" s="45" t="s">
        <v>7</v>
      </c>
      <c r="Y6" s="321">
        <v>220000</v>
      </c>
      <c r="Z6" s="327"/>
      <c r="AA6" s="161"/>
      <c r="AB6" s="50" t="s">
        <v>7</v>
      </c>
      <c r="AC6" s="321">
        <v>170000</v>
      </c>
      <c r="AD6" s="322"/>
      <c r="AE6" s="25"/>
      <c r="AF6" s="3"/>
      <c r="AG6" s="4"/>
      <c r="AH6" s="1"/>
    </row>
    <row r="7" spans="2:34" ht="11.25" customHeight="1" thickBot="1" thickTop="1">
      <c r="B7" s="24"/>
      <c r="C7" s="1"/>
      <c r="D7" s="1"/>
      <c r="E7" s="350"/>
      <c r="F7" s="350"/>
      <c r="G7" s="350"/>
      <c r="H7" s="350"/>
      <c r="I7" s="350"/>
      <c r="J7" s="1"/>
      <c r="K7" s="78"/>
      <c r="L7" s="78"/>
      <c r="M7" s="78"/>
      <c r="N7" s="78"/>
      <c r="O7" s="78"/>
      <c r="P7" s="78"/>
      <c r="Q7" s="78"/>
      <c r="R7" s="78"/>
      <c r="S7" s="78"/>
      <c r="T7" s="1"/>
      <c r="U7" s="14"/>
      <c r="V7" s="14"/>
      <c r="W7" s="78"/>
      <c r="X7" s="1"/>
      <c r="Y7" s="14"/>
      <c r="Z7" s="14"/>
      <c r="AA7" s="78"/>
      <c r="AB7" s="1"/>
      <c r="AC7" s="1"/>
      <c r="AD7" s="56"/>
      <c r="AE7" s="25"/>
      <c r="AF7" s="1"/>
      <c r="AG7" s="1"/>
      <c r="AH7" s="1"/>
    </row>
    <row r="8" spans="2:34" ht="24" customHeight="1" thickTop="1">
      <c r="B8" s="24"/>
      <c r="C8" s="333" t="s">
        <v>9</v>
      </c>
      <c r="D8" s="57" t="s">
        <v>32</v>
      </c>
      <c r="E8" s="335" t="s">
        <v>35</v>
      </c>
      <c r="F8" s="335"/>
      <c r="G8" s="336"/>
      <c r="H8" s="336"/>
      <c r="I8" s="336"/>
      <c r="J8" s="337"/>
      <c r="K8" s="203"/>
      <c r="L8" s="204"/>
      <c r="M8" s="204"/>
      <c r="N8" s="204"/>
      <c r="O8" s="204"/>
      <c r="P8" s="204"/>
      <c r="Q8" s="204"/>
      <c r="R8" s="93"/>
      <c r="S8" s="94"/>
      <c r="T8" s="328" t="s">
        <v>0</v>
      </c>
      <c r="U8" s="330" t="s">
        <v>1</v>
      </c>
      <c r="V8" s="323" t="s">
        <v>2</v>
      </c>
      <c r="W8" s="94"/>
      <c r="X8" s="328" t="s">
        <v>0</v>
      </c>
      <c r="Y8" s="330" t="s">
        <v>1</v>
      </c>
      <c r="Z8" s="323" t="s">
        <v>2</v>
      </c>
      <c r="AA8" s="108"/>
      <c r="AB8" s="328" t="s">
        <v>0</v>
      </c>
      <c r="AC8" s="319" t="s">
        <v>1</v>
      </c>
      <c r="AD8" s="317" t="s">
        <v>2</v>
      </c>
      <c r="AE8" s="25"/>
      <c r="AF8" s="1"/>
      <c r="AG8" s="1"/>
      <c r="AH8" s="1"/>
    </row>
    <row r="9" spans="2:34" ht="39" customHeight="1" thickBot="1">
      <c r="B9" s="24"/>
      <c r="C9" s="334"/>
      <c r="D9" s="36" t="s">
        <v>8</v>
      </c>
      <c r="E9" s="37" t="s">
        <v>61</v>
      </c>
      <c r="F9" s="180" t="s">
        <v>79</v>
      </c>
      <c r="G9" s="68" t="s">
        <v>80</v>
      </c>
      <c r="H9" s="37" t="s">
        <v>62</v>
      </c>
      <c r="I9" s="68" t="s">
        <v>4</v>
      </c>
      <c r="J9" s="51" t="s">
        <v>31</v>
      </c>
      <c r="K9" s="205"/>
      <c r="L9" s="206"/>
      <c r="M9" s="206"/>
      <c r="N9" s="207"/>
      <c r="O9" s="207"/>
      <c r="P9" s="207"/>
      <c r="Q9" s="207" t="s">
        <v>82</v>
      </c>
      <c r="R9" s="208" t="s">
        <v>83</v>
      </c>
      <c r="S9" s="157" t="s">
        <v>60</v>
      </c>
      <c r="T9" s="329"/>
      <c r="U9" s="331"/>
      <c r="V9" s="324"/>
      <c r="W9" s="157" t="s">
        <v>59</v>
      </c>
      <c r="X9" s="329"/>
      <c r="Y9" s="331"/>
      <c r="Z9" s="324"/>
      <c r="AA9" s="158" t="s">
        <v>58</v>
      </c>
      <c r="AB9" s="329"/>
      <c r="AC9" s="320"/>
      <c r="AD9" s="318"/>
      <c r="AE9" s="27"/>
      <c r="AF9" s="2"/>
      <c r="AG9" s="2"/>
      <c r="AH9" s="1"/>
    </row>
    <row r="10" spans="2:34" ht="32.25" customHeight="1">
      <c r="B10" s="24"/>
      <c r="C10" s="340" t="s">
        <v>26</v>
      </c>
      <c r="D10" s="338"/>
      <c r="E10" s="150"/>
      <c r="F10" s="181" t="s">
        <v>85</v>
      </c>
      <c r="G10" s="121">
        <f>IF(E10&gt;8500000,IF(F10="有",IF(E10&gt;=10000000,G11-(10000000-8500000)*0.1,ROUNDDOWN(G11-(E10-8500000)*0.1,0)),G11),G11)</f>
        <v>0</v>
      </c>
      <c r="H10" s="153"/>
      <c r="I10" s="122">
        <f>IF(I116="①",IF($D10&gt;=65,VLOOKUP($H10,$D$120:$M$124,6,TRUE),VLOOKUP($H10,$D$126:$M$130,6,TRUE)),IF(I116="②",IF($D10&gt;=65,VLOOKUP($H10,$D$135:$M$139,6,TRUE),VLOOKUP($H10,$D$141:$M$145,6,TRUE)),IF($D10&gt;=65,VLOOKUP($H10,$D$150:$M$154,6,TRUE),VLOOKUP($H10,$D$156:$M$160,6,TRUE))))</f>
        <v>0</v>
      </c>
      <c r="J10" s="341"/>
      <c r="K10" s="209"/>
      <c r="L10" s="210"/>
      <c r="M10" s="210"/>
      <c r="N10" s="211"/>
      <c r="O10" s="211"/>
      <c r="P10" s="211"/>
      <c r="Q10" s="212">
        <f>IF(D10&lt;65,0,IF(I10&gt;0,150000,0))</f>
        <v>0</v>
      </c>
      <c r="R10" s="155">
        <f>MAX(0,G10+I10+J10-430000)</f>
        <v>0</v>
      </c>
      <c r="S10" s="156">
        <f>ROUNDDOWN($R10*T$5,0)</f>
        <v>0</v>
      </c>
      <c r="T10" s="373">
        <f>S10</f>
        <v>0</v>
      </c>
      <c r="U10" s="311">
        <f>IF($D10&lt;&gt;"",IF($D10&lt;7,U$5/2,U$5),0)</f>
        <v>0</v>
      </c>
      <c r="V10" s="306">
        <f>V20</f>
        <v>0</v>
      </c>
      <c r="W10" s="156">
        <f>ROUNDDOWN($R10*X$5,0)</f>
        <v>0</v>
      </c>
      <c r="X10" s="305">
        <f>W10</f>
        <v>0</v>
      </c>
      <c r="Y10" s="311">
        <f>IF($D10&lt;&gt;"",IF($D10&lt;7,Y$5/2,Y$5),0)</f>
        <v>0</v>
      </c>
      <c r="Z10" s="306">
        <f>Z20</f>
        <v>0</v>
      </c>
      <c r="AA10" s="156">
        <f>ROUNDDOWN($R10*AB$5,0)</f>
        <v>0</v>
      </c>
      <c r="AB10" s="305">
        <f>IF(AND(D10&gt;=40,D10&lt;65),AA10,0)</f>
        <v>0</v>
      </c>
      <c r="AC10" s="316">
        <f>IF(AND(D10&gt;=40,D10&lt;65),AC$5,0)</f>
        <v>0</v>
      </c>
      <c r="AD10" s="301">
        <f>AD20</f>
        <v>0</v>
      </c>
      <c r="AE10" s="28">
        <f>+IF(D10&gt;=75,(J10+G10+I10+R11+S11-330000)*$AF$5,0)</f>
        <v>0</v>
      </c>
      <c r="AF10" s="293"/>
      <c r="AG10" s="293"/>
      <c r="AH10" s="1"/>
    </row>
    <row r="11" spans="2:34" ht="16.5" customHeight="1">
      <c r="B11" s="24"/>
      <c r="C11" s="332"/>
      <c r="D11" s="339"/>
      <c r="E11" s="168">
        <f>IF(E10="","",G10)</f>
      </c>
      <c r="F11" s="182"/>
      <c r="G11" s="69">
        <f>AA85</f>
        <v>0</v>
      </c>
      <c r="H11" s="168">
        <f>IF(H10="","",I10)</f>
      </c>
      <c r="I11" s="84"/>
      <c r="J11" s="342"/>
      <c r="K11" s="209"/>
      <c r="L11" s="210"/>
      <c r="M11" s="210"/>
      <c r="N11" s="213"/>
      <c r="O11" s="213"/>
      <c r="P11" s="213"/>
      <c r="Q11" s="213"/>
      <c r="R11" s="95"/>
      <c r="S11" s="96"/>
      <c r="T11" s="359"/>
      <c r="U11" s="299"/>
      <c r="V11" s="307"/>
      <c r="W11" s="96"/>
      <c r="X11" s="298"/>
      <c r="Y11" s="299"/>
      <c r="Z11" s="307"/>
      <c r="AA11" s="96"/>
      <c r="AB11" s="298"/>
      <c r="AC11" s="296"/>
      <c r="AD11" s="302"/>
      <c r="AE11" s="28"/>
      <c r="AF11" s="293"/>
      <c r="AG11" s="293"/>
      <c r="AH11" s="1"/>
    </row>
    <row r="12" spans="2:34" ht="33" customHeight="1">
      <c r="B12" s="24"/>
      <c r="C12" s="332" t="s">
        <v>27</v>
      </c>
      <c r="D12" s="339"/>
      <c r="E12" s="151"/>
      <c r="F12" s="183" t="s">
        <v>85</v>
      </c>
      <c r="G12" s="70">
        <f>IF(E12&gt;8500000,IF(F12="有",IF(E12&gt;=10000000,G13-(10000000-8500000)*0.1,ROUNDDOWN(G13-(E12-8500000)*0.1,0)),G13),G13)</f>
        <v>0</v>
      </c>
      <c r="H12" s="151"/>
      <c r="I12" s="85">
        <f>IF(J116="①",IF($D12&gt;=65,VLOOKUP($H12,$D$120:$M$124,7,TRUE),VLOOKUP($H12,$D$126:$M$130,7,TRUE)),IF(J116="②",IF($D12&gt;=65,VLOOKUP($H12,$D$135:$M$139,7,TRUE),VLOOKUP($H12,$D$141:$M$145,7,TRUE)),IF($D12&gt;=65,VLOOKUP($H12,$D$150:$M$154,7,TRUE),VLOOKUP($H12,$D$156:$M$160,7,TRUE))))</f>
        <v>0</v>
      </c>
      <c r="J12" s="367"/>
      <c r="K12" s="209"/>
      <c r="L12" s="210"/>
      <c r="M12" s="210"/>
      <c r="N12" s="211"/>
      <c r="O12" s="211"/>
      <c r="P12" s="211"/>
      <c r="Q12" s="212">
        <f>IF(D12&lt;65,0,IF(I12&gt;0,150000,0))</f>
        <v>0</v>
      </c>
      <c r="R12" s="155">
        <f>MAX(0,G12+I12+J12-430000)</f>
        <v>0</v>
      </c>
      <c r="S12" s="156">
        <f>ROUNDDOWN($R12*T$5,0)</f>
        <v>0</v>
      </c>
      <c r="T12" s="359">
        <f>S12</f>
        <v>0</v>
      </c>
      <c r="U12" s="299">
        <f>IF($D12&lt;&gt;"",IF($D12&lt;7,U$5/2,U$5),0)</f>
        <v>0</v>
      </c>
      <c r="V12" s="307"/>
      <c r="W12" s="156">
        <f>ROUNDDOWN($R12*X$5,0)</f>
        <v>0</v>
      </c>
      <c r="X12" s="297">
        <f>W12</f>
        <v>0</v>
      </c>
      <c r="Y12" s="299">
        <f>IF($D12&lt;&gt;"",IF($D12&lt;7,Y$5/2,Y$5),0)</f>
        <v>0</v>
      </c>
      <c r="Z12" s="307"/>
      <c r="AA12" s="156">
        <f>ROUNDDOWN($R12*AB$5,0)</f>
        <v>0</v>
      </c>
      <c r="AB12" s="297">
        <f>IF(AND(D12&gt;=40,D12&lt;65),AA12,0)</f>
        <v>0</v>
      </c>
      <c r="AC12" s="294">
        <f>IF(AND(D12&gt;=40,D12&lt;65),AC$5,0)</f>
        <v>0</v>
      </c>
      <c r="AD12" s="302"/>
      <c r="AE12" s="28">
        <f>+IF(D12&gt;=75,(J12+G12+I12+R13+S13-330000)*$AF$5,0)</f>
        <v>0</v>
      </c>
      <c r="AF12" s="293"/>
      <c r="AG12" s="293"/>
      <c r="AH12" s="1"/>
    </row>
    <row r="13" spans="2:34" ht="17.25" customHeight="1">
      <c r="B13" s="24"/>
      <c r="C13" s="332"/>
      <c r="D13" s="339"/>
      <c r="E13" s="168">
        <f>IF(E12="","",G12)</f>
      </c>
      <c r="F13" s="184"/>
      <c r="G13" s="71">
        <f>AA86</f>
        <v>0</v>
      </c>
      <c r="H13" s="168">
        <f>IF(H12="","",I12)</f>
      </c>
      <c r="I13" s="86"/>
      <c r="J13" s="368"/>
      <c r="K13" s="209"/>
      <c r="L13" s="213"/>
      <c r="M13" s="213"/>
      <c r="N13" s="213"/>
      <c r="O13" s="213"/>
      <c r="P13" s="213"/>
      <c r="Q13" s="213"/>
      <c r="R13" s="95"/>
      <c r="S13" s="96"/>
      <c r="T13" s="359"/>
      <c r="U13" s="299"/>
      <c r="V13" s="307"/>
      <c r="W13" s="96"/>
      <c r="X13" s="298"/>
      <c r="Y13" s="299"/>
      <c r="Z13" s="307"/>
      <c r="AA13" s="96"/>
      <c r="AB13" s="298"/>
      <c r="AC13" s="296"/>
      <c r="AD13" s="302"/>
      <c r="AE13" s="28"/>
      <c r="AF13" s="293"/>
      <c r="AG13" s="293"/>
      <c r="AH13" s="1"/>
    </row>
    <row r="14" spans="2:34" ht="33" customHeight="1">
      <c r="B14" s="24"/>
      <c r="C14" s="332" t="s">
        <v>28</v>
      </c>
      <c r="D14" s="339"/>
      <c r="E14" s="151"/>
      <c r="F14" s="183" t="s">
        <v>85</v>
      </c>
      <c r="G14" s="70">
        <f>IF(E14&gt;8500000,IF(F14="有",IF(E14&gt;=10000000,G15-(10000000-8500000)*0.1,ROUNDDOWN(G15-(E14-8500000)*0.1,0)),G15),G15)</f>
        <v>0</v>
      </c>
      <c r="H14" s="151"/>
      <c r="I14" s="85">
        <f>IF(K116="①",IF($D14&gt;=65,VLOOKUP($H14,$D$120:$M$124,8,TRUE),VLOOKUP($H14,$D$126:$M$130,8,TRUE)),IF(K116="②",IF($D14&gt;=65,VLOOKUP($H14,$D$135:$M$139,8,TRUE),VLOOKUP($H14,$D$141:$M$145,8,TRUE)),IF($D14&gt;=65,VLOOKUP($H14,$D$150:$M$154,8,TRUE),VLOOKUP($H14,$D$156:$M$160,8,TRUE))))</f>
        <v>0</v>
      </c>
      <c r="J14" s="342"/>
      <c r="K14" s="209"/>
      <c r="L14" s="210"/>
      <c r="M14" s="210"/>
      <c r="N14" s="211"/>
      <c r="O14" s="211"/>
      <c r="P14" s="211"/>
      <c r="Q14" s="212">
        <f>IF(D14&lt;65,0,IF(I14&gt;0,150000,0))</f>
        <v>0</v>
      </c>
      <c r="R14" s="155">
        <f>MAX(0,G14+I14+J14-430000)</f>
        <v>0</v>
      </c>
      <c r="S14" s="156">
        <f>ROUNDDOWN($R14*T$5,0)</f>
        <v>0</v>
      </c>
      <c r="T14" s="359">
        <f>S14</f>
        <v>0</v>
      </c>
      <c r="U14" s="299">
        <f>IF($D14&lt;&gt;"",IF($D14&lt;7,U$5/2,U$5),0)</f>
        <v>0</v>
      </c>
      <c r="V14" s="307"/>
      <c r="W14" s="156">
        <f>ROUNDDOWN($R14*X$5,0)</f>
        <v>0</v>
      </c>
      <c r="X14" s="297">
        <f>W14</f>
        <v>0</v>
      </c>
      <c r="Y14" s="299">
        <f>IF($D14&lt;&gt;"",IF($D14&lt;7,Y$5/2,Y$5),0)</f>
        <v>0</v>
      </c>
      <c r="Z14" s="307"/>
      <c r="AA14" s="156">
        <f>ROUNDDOWN($R14*AB$5,0)</f>
        <v>0</v>
      </c>
      <c r="AB14" s="297">
        <f>IF(AND(D14&gt;=40,D14&lt;65),AA14,0)</f>
        <v>0</v>
      </c>
      <c r="AC14" s="294">
        <f>IF(AND(D14&gt;=40,D14&lt;65),AC$5,0)</f>
        <v>0</v>
      </c>
      <c r="AD14" s="302"/>
      <c r="AE14" s="28">
        <f>+IF(D14&gt;=75,(J14+G14+I14+R15+S15-330000)*$AF$5,0)</f>
        <v>0</v>
      </c>
      <c r="AF14" s="293"/>
      <c r="AG14" s="293"/>
      <c r="AH14" s="1"/>
    </row>
    <row r="15" spans="2:34" ht="17.25" customHeight="1">
      <c r="B15" s="24"/>
      <c r="C15" s="332"/>
      <c r="D15" s="339"/>
      <c r="E15" s="168">
        <f>IF(E14="","",G14)</f>
      </c>
      <c r="F15" s="182"/>
      <c r="G15" s="71">
        <f>AA87</f>
        <v>0</v>
      </c>
      <c r="H15" s="168">
        <f>IF(H14="","",I14)</f>
      </c>
      <c r="I15" s="86"/>
      <c r="J15" s="342"/>
      <c r="K15" s="209"/>
      <c r="L15" s="213"/>
      <c r="M15" s="213"/>
      <c r="N15" s="213"/>
      <c r="O15" s="213"/>
      <c r="P15" s="213"/>
      <c r="Q15" s="213"/>
      <c r="R15" s="95"/>
      <c r="S15" s="96"/>
      <c r="T15" s="359"/>
      <c r="U15" s="299"/>
      <c r="V15" s="307"/>
      <c r="W15" s="96"/>
      <c r="X15" s="298"/>
      <c r="Y15" s="299"/>
      <c r="Z15" s="307"/>
      <c r="AA15" s="96"/>
      <c r="AB15" s="298"/>
      <c r="AC15" s="296"/>
      <c r="AD15" s="302"/>
      <c r="AE15" s="28"/>
      <c r="AF15" s="293"/>
      <c r="AG15" s="293"/>
      <c r="AH15" s="1"/>
    </row>
    <row r="16" spans="2:34" ht="33" customHeight="1">
      <c r="B16" s="24"/>
      <c r="C16" s="332" t="s">
        <v>29</v>
      </c>
      <c r="D16" s="339"/>
      <c r="E16" s="151"/>
      <c r="F16" s="185" t="s">
        <v>85</v>
      </c>
      <c r="G16" s="70">
        <f>IF(E16&gt;8500000,IF(F16="有",IF(E16&gt;=10000000,G17-(10000000-8500000)*0.1,ROUNDDOWN(G17-(E16-8500000)*0.1,0)),G17),G17)</f>
        <v>0</v>
      </c>
      <c r="H16" s="151"/>
      <c r="I16" s="85">
        <f>IF(L116="①",IF($D16&gt;=65,VLOOKUP($H16,$D$120:$M$124,9,TRUE),VLOOKUP($H16,$D$126:$M$130,9,TRUE)),IF(L116="②",IF($D16&gt;=65,VLOOKUP($H16,$D$135:$M$139,9,TRUE),VLOOKUP($H16,$D$141:$M$145,9,TRUE)),IF($D16&gt;=65,VLOOKUP($H16,$D$150:$M$154,9,TRUE),VLOOKUP($H16,$D$156:$M$160,9,TRUE))))</f>
        <v>0</v>
      </c>
      <c r="J16" s="342"/>
      <c r="K16" s="209"/>
      <c r="L16" s="210"/>
      <c r="M16" s="210"/>
      <c r="N16" s="211"/>
      <c r="O16" s="211"/>
      <c r="P16" s="211"/>
      <c r="Q16" s="212">
        <f>IF(D16&lt;65,0,IF(I16&gt;0,150000,0))</f>
        <v>0</v>
      </c>
      <c r="R16" s="155">
        <f>MAX(0,G16+I16+J16-430000)</f>
        <v>0</v>
      </c>
      <c r="S16" s="156">
        <f>ROUNDDOWN($R16*T$5,0)</f>
        <v>0</v>
      </c>
      <c r="T16" s="359">
        <f>S16</f>
        <v>0</v>
      </c>
      <c r="U16" s="299">
        <f>IF($D16&lt;&gt;"",IF($D16&lt;7,U$5/2,U$5),0)</f>
        <v>0</v>
      </c>
      <c r="V16" s="307"/>
      <c r="W16" s="156">
        <f>ROUNDDOWN($R16*X$5,0)</f>
        <v>0</v>
      </c>
      <c r="X16" s="297">
        <f>W16</f>
        <v>0</v>
      </c>
      <c r="Y16" s="299">
        <f>IF($D16&lt;&gt;"",IF($D16&lt;7,Y$5/2,Y$5),0)</f>
        <v>0</v>
      </c>
      <c r="Z16" s="307"/>
      <c r="AA16" s="156">
        <f>ROUNDDOWN($R16*AB$5,0)</f>
        <v>0</v>
      </c>
      <c r="AB16" s="297">
        <f>IF(AND(D16&gt;=40,D16&lt;65),AA16,0)</f>
        <v>0</v>
      </c>
      <c r="AC16" s="294">
        <f>IF(AND(D16&gt;=40,D16&lt;65),AC$5,0)</f>
        <v>0</v>
      </c>
      <c r="AD16" s="302"/>
      <c r="AE16" s="28">
        <f>+IF(D16&gt;=75,(J16+G16+I16+R17+S17-330000)*$AF$5,0)</f>
        <v>0</v>
      </c>
      <c r="AF16" s="293"/>
      <c r="AG16" s="293"/>
      <c r="AH16" s="1"/>
    </row>
    <row r="17" spans="2:34" ht="17.25" customHeight="1">
      <c r="B17" s="24"/>
      <c r="C17" s="332"/>
      <c r="D17" s="339"/>
      <c r="E17" s="169">
        <f>IF(E16="","",G16)</f>
      </c>
      <c r="F17" s="184"/>
      <c r="G17" s="71">
        <f>AA88</f>
        <v>0</v>
      </c>
      <c r="H17" s="169">
        <f>IF(H16="","",I16)</f>
      </c>
      <c r="I17" s="86"/>
      <c r="J17" s="342"/>
      <c r="K17" s="209"/>
      <c r="L17" s="213"/>
      <c r="M17" s="213"/>
      <c r="N17" s="213"/>
      <c r="O17" s="213"/>
      <c r="P17" s="213"/>
      <c r="Q17" s="213"/>
      <c r="R17" s="95"/>
      <c r="S17" s="96"/>
      <c r="T17" s="359"/>
      <c r="U17" s="299"/>
      <c r="V17" s="307"/>
      <c r="W17" s="96"/>
      <c r="X17" s="298"/>
      <c r="Y17" s="299"/>
      <c r="Z17" s="307"/>
      <c r="AA17" s="96"/>
      <c r="AB17" s="298"/>
      <c r="AC17" s="296"/>
      <c r="AD17" s="302"/>
      <c r="AE17" s="28"/>
      <c r="AF17" s="293"/>
      <c r="AG17" s="293"/>
      <c r="AH17" s="1"/>
    </row>
    <row r="18" spans="2:34" ht="33" customHeight="1">
      <c r="B18" s="24"/>
      <c r="C18" s="332" t="s">
        <v>30</v>
      </c>
      <c r="D18" s="339"/>
      <c r="E18" s="152"/>
      <c r="F18" s="186" t="s">
        <v>85</v>
      </c>
      <c r="G18" s="72">
        <f>IF(E18&gt;8500000,IF(F18="有",IF(E18&gt;=10000000,G19-(10000000-8500000)*0.1,ROUNDDOWN(G19-(E18-8500000)*0.1,0)),G19),G19)</f>
        <v>0</v>
      </c>
      <c r="H18" s="152"/>
      <c r="I18" s="85">
        <f>IF(M116="①",IF($D18&gt;=65,VLOOKUP($H18,$D$120:$M$124,10,TRUE),VLOOKUP($H18,$D$126:$M$130,10,TRUE)),IF(M116="②",IF($D18&gt;=65,VLOOKUP($H18,$D$135:$M$139,10,TRUE),VLOOKUP($H18,$D$141:$M$145,10,TRUE)),IF($D18&gt;=65,VLOOKUP($H18,$D$150:$M$154,10,TRUE),VLOOKUP($H18,$D$156:$M$160,10,TRUE))))</f>
        <v>0</v>
      </c>
      <c r="J18" s="342"/>
      <c r="K18" s="209"/>
      <c r="L18" s="210"/>
      <c r="M18" s="210"/>
      <c r="N18" s="211"/>
      <c r="O18" s="211"/>
      <c r="P18" s="211"/>
      <c r="Q18" s="212">
        <f>IF(D18&lt;65,0,IF(I18&gt;0,150000,0))</f>
        <v>0</v>
      </c>
      <c r="R18" s="155">
        <f>MAX(0,G18+I18+J18-430000)</f>
        <v>0</v>
      </c>
      <c r="S18" s="156">
        <f>ROUNDDOWN($R18*T$5,0)</f>
        <v>0</v>
      </c>
      <c r="T18" s="359">
        <f>S18</f>
        <v>0</v>
      </c>
      <c r="U18" s="299">
        <f>IF($D18&lt;&gt;"",IF($D18&lt;7,U$5/2,U$5),0)</f>
        <v>0</v>
      </c>
      <c r="V18" s="307"/>
      <c r="W18" s="156">
        <f>ROUNDDOWN($R18*X$5,0)</f>
        <v>0</v>
      </c>
      <c r="X18" s="297">
        <f>W18</f>
        <v>0</v>
      </c>
      <c r="Y18" s="299">
        <f>IF($D18&lt;&gt;"",IF($D18&lt;7,Y$5/2,Y$5),0)</f>
        <v>0</v>
      </c>
      <c r="Z18" s="307"/>
      <c r="AA18" s="156">
        <f>ROUNDDOWN($R18*AB$5,0)</f>
        <v>0</v>
      </c>
      <c r="AB18" s="297">
        <f>IF(AND(D18&gt;=40,D18&lt;65),AA18,0)</f>
        <v>0</v>
      </c>
      <c r="AC18" s="294">
        <f>IF(AND(D18&gt;=40,D18&lt;65),AC$5,0)</f>
        <v>0</v>
      </c>
      <c r="AD18" s="302"/>
      <c r="AE18" s="28">
        <f>+IF(D18&gt;=75,(J18+G18+I18+R19+S19-330000)*$AF$5,0)</f>
        <v>0</v>
      </c>
      <c r="AF18" s="293"/>
      <c r="AG18" s="293"/>
      <c r="AH18" s="1"/>
    </row>
    <row r="19" spans="2:34" ht="17.25" customHeight="1" thickBot="1">
      <c r="B19" s="24"/>
      <c r="C19" s="364"/>
      <c r="D19" s="366"/>
      <c r="E19" s="170">
        <f>IF(E18="","",G18)</f>
      </c>
      <c r="F19" s="182"/>
      <c r="G19" s="73">
        <f>AA89</f>
        <v>0</v>
      </c>
      <c r="H19" s="170">
        <f>IF(H18="","",I18)</f>
      </c>
      <c r="I19" s="87"/>
      <c r="J19" s="365"/>
      <c r="K19" s="214"/>
      <c r="L19" s="215"/>
      <c r="M19" s="215"/>
      <c r="N19" s="215"/>
      <c r="O19" s="215"/>
      <c r="P19" s="215"/>
      <c r="Q19" s="215"/>
      <c r="R19" s="97"/>
      <c r="S19" s="98"/>
      <c r="T19" s="372"/>
      <c r="U19" s="300"/>
      <c r="V19" s="308"/>
      <c r="W19" s="98"/>
      <c r="X19" s="304"/>
      <c r="Y19" s="300"/>
      <c r="Z19" s="308"/>
      <c r="AA19" s="98"/>
      <c r="AB19" s="304"/>
      <c r="AC19" s="295"/>
      <c r="AD19" s="303"/>
      <c r="AE19" s="28"/>
      <c r="AF19" s="293"/>
      <c r="AG19" s="293"/>
      <c r="AH19" s="1"/>
    </row>
    <row r="20" spans="2:34" ht="24" customHeight="1" thickBot="1">
      <c r="B20" s="24"/>
      <c r="C20" s="362" t="s">
        <v>63</v>
      </c>
      <c r="D20" s="363"/>
      <c r="E20" s="52">
        <f>SUM(E11,E13,E15,E17,E19)</f>
        <v>0</v>
      </c>
      <c r="F20" s="52"/>
      <c r="G20" s="74"/>
      <c r="H20" s="52">
        <f>SUM(H11,H13,H15,H17,H19)</f>
        <v>0</v>
      </c>
      <c r="I20" s="74"/>
      <c r="J20" s="53">
        <f>J10+J12+J14+J16+J18</f>
        <v>0</v>
      </c>
      <c r="K20" s="216">
        <f>K10+K12+K14+K16+K18</f>
        <v>0</v>
      </c>
      <c r="L20" s="217">
        <f>L10+L12+L14+L16+L18</f>
        <v>0</v>
      </c>
      <c r="M20" s="217">
        <f>M10+M12+M14+M16+M18</f>
        <v>0</v>
      </c>
      <c r="N20" s="218"/>
      <c r="O20" s="218"/>
      <c r="P20" s="218"/>
      <c r="Q20" s="217">
        <f>Q10+Q12+Q14+Q16+Q18</f>
        <v>0</v>
      </c>
      <c r="R20" s="217"/>
      <c r="S20" s="99"/>
      <c r="T20" s="54">
        <f>SUM(T10:T19)</f>
        <v>0</v>
      </c>
      <c r="U20" s="52">
        <f>SUM(U10:U19)</f>
        <v>0</v>
      </c>
      <c r="V20" s="53">
        <f>IF(U20&gt;0,V5,0)</f>
        <v>0</v>
      </c>
      <c r="W20" s="106"/>
      <c r="X20" s="54">
        <f>SUM(X10:X19)</f>
        <v>0</v>
      </c>
      <c r="Y20" s="52">
        <f>SUM(Y10:Y19)</f>
        <v>0</v>
      </c>
      <c r="Z20" s="53">
        <f>IF(Y20&gt;0,Z5,0)</f>
        <v>0</v>
      </c>
      <c r="AA20" s="109"/>
      <c r="AB20" s="54">
        <f>SUM(AB10:AB19)</f>
        <v>0</v>
      </c>
      <c r="AC20" s="52">
        <f>SUM(AC10:AC19)</f>
        <v>0</v>
      </c>
      <c r="AD20" s="55">
        <f>IF(AC20&gt;0,AD5,0)</f>
        <v>0</v>
      </c>
      <c r="AE20" s="25"/>
      <c r="AF20" s="5"/>
      <c r="AG20" s="5"/>
      <c r="AH20" s="1"/>
    </row>
    <row r="21" spans="2:34" s="67" customFormat="1" ht="16.5" hidden="1" outlineLevel="1" thickBot="1">
      <c r="B21" s="125"/>
      <c r="C21" s="126"/>
      <c r="D21" s="127"/>
      <c r="E21" s="105"/>
      <c r="F21" s="187"/>
      <c r="G21" s="105"/>
      <c r="H21" s="105"/>
      <c r="I21" s="105"/>
      <c r="J21" s="105"/>
      <c r="K21" s="219"/>
      <c r="L21" s="219"/>
      <c r="M21" s="219"/>
      <c r="N21" s="220"/>
      <c r="O21" s="219"/>
      <c r="P21" s="219"/>
      <c r="Q21" s="219"/>
      <c r="R21" s="199"/>
      <c r="S21" s="199"/>
      <c r="T21" s="128"/>
      <c r="U21" s="74">
        <f>MIN(SUM(T20:V20),U6)</f>
        <v>0</v>
      </c>
      <c r="V21" s="129"/>
      <c r="W21" s="106"/>
      <c r="X21" s="130"/>
      <c r="Y21" s="74">
        <f>MIN(SUM(X20:Z20),Y6)</f>
        <v>0</v>
      </c>
      <c r="Z21" s="131"/>
      <c r="AA21" s="109"/>
      <c r="AB21" s="130"/>
      <c r="AC21" s="74">
        <f>MIN(SUM(AB20:AD20),AC6)</f>
        <v>0</v>
      </c>
      <c r="AD21" s="132"/>
      <c r="AE21" s="133"/>
      <c r="AF21" s="134"/>
      <c r="AG21" s="134"/>
      <c r="AH21" s="78"/>
    </row>
    <row r="22" spans="2:34" ht="42" customHeight="1" collapsed="1" thickBot="1">
      <c r="B22" s="24"/>
      <c r="C22" s="38"/>
      <c r="D22" s="39"/>
      <c r="E22" s="39"/>
      <c r="F22" s="188"/>
      <c r="G22" s="105"/>
      <c r="H22" s="39"/>
      <c r="I22" s="105"/>
      <c r="J22" s="39"/>
      <c r="K22" s="219"/>
      <c r="L22" s="219"/>
      <c r="M22" s="219"/>
      <c r="N22" s="219"/>
      <c r="O22" s="219">
        <f>D23</f>
        <v>0</v>
      </c>
      <c r="P22" s="252"/>
      <c r="Q22" s="253"/>
      <c r="R22" s="254"/>
      <c r="S22" s="199"/>
      <c r="T22" s="63" t="s">
        <v>13</v>
      </c>
      <c r="U22" s="343">
        <f>ROUNDDOWN(U21,-2)</f>
        <v>0</v>
      </c>
      <c r="V22" s="344"/>
      <c r="W22" s="162"/>
      <c r="X22" s="63" t="s">
        <v>12</v>
      </c>
      <c r="Y22" s="343">
        <f>ROUNDDOWN(Y21,-2)</f>
        <v>0</v>
      </c>
      <c r="Z22" s="344"/>
      <c r="AA22" s="164"/>
      <c r="AB22" s="63" t="s">
        <v>11</v>
      </c>
      <c r="AC22" s="360">
        <f>ROUNDDOWN(AC21,-2)</f>
        <v>0</v>
      </c>
      <c r="AD22" s="361"/>
      <c r="AE22" s="25"/>
      <c r="AF22" s="1"/>
      <c r="AG22" s="1"/>
      <c r="AH22" s="1"/>
    </row>
    <row r="23" spans="2:37" ht="41.25" customHeight="1" thickBot="1">
      <c r="B23" s="24"/>
      <c r="C23" s="38"/>
      <c r="D23" s="39"/>
      <c r="E23" s="39"/>
      <c r="F23" s="189"/>
      <c r="G23" s="105"/>
      <c r="H23" s="39"/>
      <c r="I23" s="105"/>
      <c r="J23" s="39"/>
      <c r="K23" s="219"/>
      <c r="L23" s="219"/>
      <c r="M23" s="219"/>
      <c r="N23" s="219"/>
      <c r="O23" s="221"/>
      <c r="P23" s="252"/>
      <c r="Q23" s="252"/>
      <c r="R23" s="254"/>
      <c r="S23" s="199"/>
      <c r="T23" s="167" t="s">
        <v>37</v>
      </c>
      <c r="U23" s="281">
        <f>IF($H$6="",(""),ROUNDDOWN(U22*VLOOKUP($H$6,$D$42:$E$54,2,FALSE)/12,-2))</f>
      </c>
      <c r="V23" s="282"/>
      <c r="W23" s="163"/>
      <c r="X23" s="167" t="s">
        <v>37</v>
      </c>
      <c r="Y23" s="281">
        <f>IF($H$6="",(""),ROUNDDOWN(Y22*VLOOKUP($H$6,$D$42:$E$54,2,FALSE)/12,-2))</f>
      </c>
      <c r="Z23" s="282"/>
      <c r="AA23" s="165"/>
      <c r="AB23" s="167" t="s">
        <v>37</v>
      </c>
      <c r="AC23" s="283">
        <f>IF($H$6="",(""),ROUNDDOWN(AC22*VLOOKUP($H$6,$D$42:$E$54,2,FALSE)/12,-2))</f>
      </c>
      <c r="AD23" s="284"/>
      <c r="AE23" s="25"/>
      <c r="AF23" s="1"/>
      <c r="AG23" s="1"/>
      <c r="AH23" s="60"/>
      <c r="AI23" s="61"/>
      <c r="AJ23" s="61"/>
      <c r="AK23" s="1"/>
    </row>
    <row r="24" spans="2:34" ht="54" customHeight="1" thickBot="1">
      <c r="B24" s="24"/>
      <c r="C24" s="38"/>
      <c r="D24" s="39"/>
      <c r="E24" s="39"/>
      <c r="F24" s="105"/>
      <c r="G24" s="105"/>
      <c r="H24" s="39"/>
      <c r="I24" s="105"/>
      <c r="J24" s="39"/>
      <c r="K24" s="219"/>
      <c r="L24" s="219"/>
      <c r="M24" s="219"/>
      <c r="N24" s="219"/>
      <c r="O24" s="219"/>
      <c r="P24" s="252"/>
      <c r="Q24" s="253"/>
      <c r="R24" s="254"/>
      <c r="S24" s="199"/>
      <c r="T24" s="278" t="s">
        <v>39</v>
      </c>
      <c r="U24" s="279"/>
      <c r="V24" s="287">
        <f>IF(D10="",0,(U22+Y22+AC22))</f>
        <v>0</v>
      </c>
      <c r="W24" s="287"/>
      <c r="X24" s="288"/>
      <c r="Y24" s="289" t="s">
        <v>40</v>
      </c>
      <c r="Z24" s="290"/>
      <c r="AA24" s="290"/>
      <c r="AB24" s="290"/>
      <c r="AC24" s="309">
        <f>IF(D10="",0,(IF($H$6="",(""),(U23+Y23+AC23))))</f>
        <v>0</v>
      </c>
      <c r="AD24" s="310"/>
      <c r="AE24" s="25"/>
      <c r="AF24" s="15"/>
      <c r="AG24" s="1"/>
      <c r="AH24" s="1"/>
    </row>
    <row r="25" spans="2:34" s="20" customFormat="1" ht="28.5" customHeight="1">
      <c r="B25" s="29"/>
      <c r="C25" s="40"/>
      <c r="D25" s="34"/>
      <c r="E25" s="34"/>
      <c r="F25" s="105"/>
      <c r="G25" s="105"/>
      <c r="H25" s="34"/>
      <c r="I25" s="105"/>
      <c r="J25" s="291" t="s">
        <v>64</v>
      </c>
      <c r="K25" s="219"/>
      <c r="L25" s="219"/>
      <c r="M25" s="219"/>
      <c r="N25" s="219"/>
      <c r="O25" s="219"/>
      <c r="P25" s="252"/>
      <c r="Q25" s="253"/>
      <c r="R25" s="254"/>
      <c r="S25" s="199"/>
      <c r="T25" s="64" t="s">
        <v>15</v>
      </c>
      <c r="U25" s="65" t="s">
        <v>16</v>
      </c>
      <c r="V25" s="166" t="s">
        <v>17</v>
      </c>
      <c r="W25" s="166"/>
      <c r="X25" s="166" t="s">
        <v>20</v>
      </c>
      <c r="Y25" s="65" t="s">
        <v>21</v>
      </c>
      <c r="Z25" s="166" t="s">
        <v>22</v>
      </c>
      <c r="AA25" s="166"/>
      <c r="AB25" s="166" t="s">
        <v>23</v>
      </c>
      <c r="AC25" s="65" t="s">
        <v>24</v>
      </c>
      <c r="AD25" s="66" t="s">
        <v>65</v>
      </c>
      <c r="AE25" s="30"/>
      <c r="AF25" s="19"/>
      <c r="AG25" s="21"/>
      <c r="AH25" s="19"/>
    </row>
    <row r="26" spans="2:31" ht="54" customHeight="1" thickBot="1">
      <c r="B26" s="24"/>
      <c r="C26" s="41"/>
      <c r="D26" s="42"/>
      <c r="E26" s="42"/>
      <c r="F26" s="255"/>
      <c r="G26" s="75"/>
      <c r="H26" s="42"/>
      <c r="I26" s="75"/>
      <c r="J26" s="292"/>
      <c r="K26" s="222"/>
      <c r="L26" s="223"/>
      <c r="M26" s="223"/>
      <c r="N26" s="222"/>
      <c r="O26" s="222"/>
      <c r="P26" s="219"/>
      <c r="Q26" s="224"/>
      <c r="R26" s="225"/>
      <c r="S26" s="225"/>
      <c r="T26" s="171">
        <f>IF($H$6="",VLOOKUP($H$59,$L$57:$W$68,2,TRUE),(VLOOKUP($H$6,$L$57:$W$68,2,TRUE)))</f>
        <v>0</v>
      </c>
      <c r="U26" s="171">
        <f>IF($H$6="",VLOOKUP($H$59,$L$57:$W$68,3,TRUE),(VLOOKUP($H$6,$L$57:$W$68,3,TRUE)))</f>
        <v>0</v>
      </c>
      <c r="V26" s="171">
        <f>IF($H$6="",VLOOKUP($H$59,$L$57:$W$68,4,TRUE),(VLOOKUP($H$6,$L$57:$W$68,4,TRUE)))</f>
        <v>0</v>
      </c>
      <c r="W26" s="171"/>
      <c r="X26" s="171">
        <f>IF($H$6="",VLOOKUP($H$59,$L$57:$W$68,6,TRUE),(VLOOKUP($H$6,$L$57:$W$68,6,TRUE)))</f>
        <v>0</v>
      </c>
      <c r="Y26" s="171">
        <f>IF($H$6="",VLOOKUP($H$59,$L$57:$W$68,7,TRUE),(VLOOKUP($H$6,$L$57:$W$68,7,TRUE)))</f>
        <v>0</v>
      </c>
      <c r="Z26" s="171">
        <f>IF($H$6="",VLOOKUP($H$59,$L$57:$W$68,8,TRUE),(VLOOKUP($H$6,$L$57:$W$68,8,TRUE)))</f>
        <v>0</v>
      </c>
      <c r="AA26" s="171"/>
      <c r="AB26" s="171">
        <f>IF($H$6="",VLOOKUP($H$59,$L$57:$W$68,10,TRUE),(VLOOKUP($H$6,$L$57:$W$68,10,TRUE)))</f>
        <v>0</v>
      </c>
      <c r="AC26" s="171">
        <f>IF($H$6="",VLOOKUP($H$59,$L$57:$W$68,11,TRUE),(VLOOKUP($H$6,$L$57:$W$68,11,TRUE)))</f>
        <v>0</v>
      </c>
      <c r="AD26" s="172">
        <f>IF($H$6="",VLOOKUP($H$59,$L$57:$W$68,12,TRUE),(VLOOKUP($H$6,$L$57:$W$68,12,TRUE)))</f>
        <v>0</v>
      </c>
      <c r="AE26" s="25"/>
    </row>
    <row r="27" spans="2:31" ht="12" customHeight="1" thickTop="1">
      <c r="B27" s="24"/>
      <c r="C27" s="1"/>
      <c r="D27" s="1"/>
      <c r="E27" s="16"/>
      <c r="F27" s="190"/>
      <c r="G27" s="39"/>
      <c r="H27" s="16"/>
      <c r="I27" s="39"/>
      <c r="J27" s="16"/>
      <c r="K27" s="226"/>
      <c r="L27" s="226"/>
      <c r="M27" s="226"/>
      <c r="N27" s="226"/>
      <c r="O27" s="226"/>
      <c r="P27" s="226"/>
      <c r="Q27" s="226"/>
      <c r="R27" s="227"/>
      <c r="S27" s="227"/>
      <c r="T27" s="1"/>
      <c r="U27" s="1"/>
      <c r="V27" s="35"/>
      <c r="W27" s="78"/>
      <c r="X27" s="1"/>
      <c r="Y27" s="1"/>
      <c r="Z27" s="1"/>
      <c r="AA27" s="78"/>
      <c r="AB27" s="1"/>
      <c r="AC27" s="1"/>
      <c r="AD27" s="18"/>
      <c r="AE27" s="25"/>
    </row>
    <row r="28" spans="2:31" ht="18" customHeight="1">
      <c r="B28" s="24"/>
      <c r="C28" s="285" t="s">
        <v>75</v>
      </c>
      <c r="D28" s="286"/>
      <c r="E28" s="16"/>
      <c r="F28" s="256"/>
      <c r="G28" s="192"/>
      <c r="H28" s="280" t="s">
        <v>41</v>
      </c>
      <c r="I28" s="280"/>
      <c r="J28" s="280"/>
      <c r="K28" s="280"/>
      <c r="L28" s="280"/>
      <c r="M28" s="280"/>
      <c r="N28" s="280"/>
      <c r="O28" s="280"/>
      <c r="P28" s="280"/>
      <c r="Q28" s="280"/>
      <c r="R28" s="280"/>
      <c r="S28" s="280"/>
      <c r="T28" s="280"/>
      <c r="U28" s="280"/>
      <c r="V28" s="280"/>
      <c r="W28" s="280"/>
      <c r="X28" s="280"/>
      <c r="Y28" s="280"/>
      <c r="Z28" s="280"/>
      <c r="AA28" s="280"/>
      <c r="AB28" s="280"/>
      <c r="AC28" s="280"/>
      <c r="AD28" s="280"/>
      <c r="AE28" s="25"/>
    </row>
    <row r="29" spans="2:31" ht="6" customHeight="1">
      <c r="B29" s="24"/>
      <c r="C29" s="286"/>
      <c r="D29" s="286"/>
      <c r="E29" s="1"/>
      <c r="F29" s="16"/>
      <c r="G29" s="75"/>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5"/>
    </row>
    <row r="30" spans="2:31" ht="18" customHeight="1">
      <c r="B30" s="24"/>
      <c r="C30" s="286"/>
      <c r="D30" s="286"/>
      <c r="E30" s="1"/>
      <c r="F30" s="257"/>
      <c r="G30" s="193"/>
      <c r="H30" s="280" t="s">
        <v>73</v>
      </c>
      <c r="I30" s="280"/>
      <c r="J30" s="280"/>
      <c r="K30" s="280"/>
      <c r="L30" s="280"/>
      <c r="M30" s="280"/>
      <c r="N30" s="280"/>
      <c r="O30" s="280"/>
      <c r="P30" s="280"/>
      <c r="Q30" s="280"/>
      <c r="R30" s="280"/>
      <c r="S30" s="280"/>
      <c r="T30" s="280"/>
      <c r="U30" s="280"/>
      <c r="V30" s="280"/>
      <c r="W30" s="280"/>
      <c r="X30" s="280"/>
      <c r="Y30" s="280"/>
      <c r="Z30" s="280"/>
      <c r="AA30" s="280"/>
      <c r="AB30" s="280"/>
      <c r="AC30" s="280"/>
      <c r="AD30" s="280"/>
      <c r="AE30" s="25"/>
    </row>
    <row r="31" spans="2:31" ht="5.25" customHeight="1">
      <c r="B31" s="24"/>
      <c r="C31" s="286"/>
      <c r="D31" s="286"/>
      <c r="E31" s="1"/>
      <c r="F31" s="257"/>
      <c r="G31" s="193"/>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5"/>
    </row>
    <row r="32" spans="2:31" ht="18" customHeight="1">
      <c r="B32" s="24"/>
      <c r="C32" s="286"/>
      <c r="D32" s="286"/>
      <c r="E32" s="1"/>
      <c r="F32" s="257"/>
      <c r="G32" s="194"/>
      <c r="H32" s="280" t="s">
        <v>36</v>
      </c>
      <c r="I32" s="280"/>
      <c r="J32" s="280"/>
      <c r="K32" s="280"/>
      <c r="L32" s="280"/>
      <c r="M32" s="280"/>
      <c r="N32" s="280"/>
      <c r="O32" s="280"/>
      <c r="P32" s="280"/>
      <c r="Q32" s="280"/>
      <c r="R32" s="280"/>
      <c r="S32" s="280"/>
      <c r="T32" s="280"/>
      <c r="U32" s="280"/>
      <c r="V32" s="280"/>
      <c r="W32" s="280"/>
      <c r="X32" s="280"/>
      <c r="Y32" s="280"/>
      <c r="Z32" s="280"/>
      <c r="AA32" s="280"/>
      <c r="AB32" s="280"/>
      <c r="AC32" s="280"/>
      <c r="AD32" s="280"/>
      <c r="AE32" s="25"/>
    </row>
    <row r="33" spans="2:31" ht="5.25" customHeight="1">
      <c r="B33" s="24"/>
      <c r="C33" s="286"/>
      <c r="D33" s="286"/>
      <c r="E33" s="1"/>
      <c r="F33" s="257"/>
      <c r="G33" s="194"/>
      <c r="H33" s="58"/>
      <c r="I33" s="196">
        <f>D16+B33</f>
        <v>0</v>
      </c>
      <c r="J33" s="58"/>
      <c r="K33" s="228"/>
      <c r="L33" s="228"/>
      <c r="M33" s="228"/>
      <c r="N33" s="229"/>
      <c r="O33" s="228"/>
      <c r="P33" s="230"/>
      <c r="Q33" s="231"/>
      <c r="R33" s="232"/>
      <c r="S33" s="232"/>
      <c r="T33" s="58"/>
      <c r="U33" s="58"/>
      <c r="V33" s="58"/>
      <c r="W33" s="88"/>
      <c r="X33" s="58"/>
      <c r="Y33" s="58"/>
      <c r="Z33" s="58"/>
      <c r="AA33" s="88"/>
      <c r="AB33" s="58"/>
      <c r="AC33" s="58"/>
      <c r="AD33" s="58"/>
      <c r="AE33" s="25"/>
    </row>
    <row r="34" spans="2:31" ht="18" customHeight="1" thickBot="1">
      <c r="B34" s="24"/>
      <c r="C34" s="286"/>
      <c r="D34" s="286"/>
      <c r="E34" s="1"/>
      <c r="F34" s="257"/>
      <c r="G34" s="76"/>
      <c r="H34" s="280" t="s">
        <v>42</v>
      </c>
      <c r="I34" s="280"/>
      <c r="J34" s="280"/>
      <c r="K34" s="280"/>
      <c r="L34" s="280"/>
      <c r="M34" s="280"/>
      <c r="N34" s="280"/>
      <c r="O34" s="280"/>
      <c r="P34" s="280"/>
      <c r="Q34" s="280"/>
      <c r="R34" s="280"/>
      <c r="S34" s="280"/>
      <c r="T34" s="280"/>
      <c r="U34" s="280"/>
      <c r="V34" s="280"/>
      <c r="W34" s="280"/>
      <c r="X34" s="280"/>
      <c r="Y34" s="280"/>
      <c r="Z34" s="280"/>
      <c r="AA34" s="280"/>
      <c r="AB34" s="280"/>
      <c r="AC34" s="280"/>
      <c r="AD34" s="280"/>
      <c r="AE34" s="25"/>
    </row>
    <row r="35" spans="2:31" ht="4.5" customHeight="1" thickTop="1">
      <c r="B35" s="24"/>
      <c r="C35" s="2"/>
      <c r="D35" s="2"/>
      <c r="E35" s="1"/>
      <c r="F35" s="16"/>
      <c r="G35" s="77"/>
      <c r="H35" s="58"/>
      <c r="I35" s="77">
        <f>MAX(I30:I34)</f>
        <v>0</v>
      </c>
      <c r="J35" s="58"/>
      <c r="K35" s="77"/>
      <c r="L35" s="77"/>
      <c r="M35" s="77"/>
      <c r="N35" s="77"/>
      <c r="O35" s="77"/>
      <c r="P35" s="77"/>
      <c r="Q35" s="77"/>
      <c r="R35" s="78"/>
      <c r="S35" s="78"/>
      <c r="T35" s="58"/>
      <c r="U35" s="58"/>
      <c r="V35" s="58"/>
      <c r="W35" s="58"/>
      <c r="X35" s="58"/>
      <c r="Y35" s="58"/>
      <c r="Z35" s="58"/>
      <c r="AA35" s="58"/>
      <c r="AB35" s="58"/>
      <c r="AC35" s="58"/>
      <c r="AD35" s="58"/>
      <c r="AE35" s="25"/>
    </row>
    <row r="36" spans="2:31" ht="33" customHeight="1">
      <c r="B36" s="24"/>
      <c r="C36" s="274" t="s">
        <v>77</v>
      </c>
      <c r="D36" s="275"/>
      <c r="E36" s="270" t="s">
        <v>78</v>
      </c>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1"/>
      <c r="AE36" s="25"/>
    </row>
    <row r="37" spans="2:31" ht="33" customHeight="1">
      <c r="B37" s="24"/>
      <c r="C37" s="276"/>
      <c r="D37" s="277"/>
      <c r="E37" s="272" t="s">
        <v>76</v>
      </c>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3"/>
      <c r="AE37" s="25"/>
    </row>
    <row r="38" spans="2:31" ht="11.25" customHeight="1" thickBot="1">
      <c r="B38" s="31"/>
      <c r="C38" s="32"/>
      <c r="D38" s="32"/>
      <c r="E38" s="32"/>
      <c r="F38" s="32"/>
      <c r="G38" s="79"/>
      <c r="H38" s="32"/>
      <c r="I38" s="79"/>
      <c r="J38" s="32"/>
      <c r="K38" s="32"/>
      <c r="L38" s="32"/>
      <c r="M38" s="32"/>
      <c r="N38" s="32"/>
      <c r="O38" s="32"/>
      <c r="P38" s="32"/>
      <c r="Q38" s="32"/>
      <c r="R38" s="79"/>
      <c r="S38" s="79"/>
      <c r="T38" s="32"/>
      <c r="U38" s="32"/>
      <c r="V38" s="32"/>
      <c r="W38" s="79"/>
      <c r="X38" s="32"/>
      <c r="Y38" s="32"/>
      <c r="Z38" s="32"/>
      <c r="AA38" s="79"/>
      <c r="AB38" s="32"/>
      <c r="AC38" s="32"/>
      <c r="AD38" s="32"/>
      <c r="AE38" s="33"/>
    </row>
    <row r="39" spans="2:31" ht="11.25" customHeight="1" hidden="1" thickTop="1">
      <c r="B39" s="1"/>
      <c r="C39" s="1"/>
      <c r="D39" s="1"/>
      <c r="E39" s="1"/>
      <c r="F39" s="1"/>
      <c r="G39" s="78"/>
      <c r="H39" s="1"/>
      <c r="I39" s="197"/>
      <c r="J39" s="1"/>
      <c r="K39" s="197"/>
      <c r="L39" s="197"/>
      <c r="M39" s="197"/>
      <c r="N39" s="197"/>
      <c r="O39" s="197"/>
      <c r="P39" s="197"/>
      <c r="Q39" s="197"/>
      <c r="R39" s="197"/>
      <c r="S39" s="197"/>
      <c r="T39" s="1"/>
      <c r="U39" s="1"/>
      <c r="V39" s="1"/>
      <c r="W39" s="78"/>
      <c r="X39" s="1"/>
      <c r="Y39" s="1"/>
      <c r="Z39" s="1"/>
      <c r="AA39" s="78"/>
      <c r="AB39" s="1"/>
      <c r="AC39" s="1"/>
      <c r="AD39" s="1"/>
      <c r="AE39" s="1"/>
    </row>
    <row r="40" spans="6:19" s="249" customFormat="1" ht="14.25" hidden="1">
      <c r="F40" s="250"/>
      <c r="G40" s="250"/>
      <c r="I40" s="250"/>
      <c r="K40" s="250"/>
      <c r="L40" s="250"/>
      <c r="M40" s="250"/>
      <c r="N40" s="251"/>
      <c r="O40" s="251"/>
      <c r="P40" s="251"/>
      <c r="Q40" s="251"/>
      <c r="R40" s="251"/>
      <c r="S40" s="251"/>
    </row>
    <row r="41" spans="2:33" s="67" customFormat="1" ht="14.25" hidden="1" outlineLevel="1">
      <c r="B41" s="78"/>
      <c r="C41" s="78"/>
      <c r="D41" s="258" t="s">
        <v>38</v>
      </c>
      <c r="E41" s="258"/>
      <c r="F41" s="258"/>
      <c r="G41" s="258"/>
      <c r="H41" s="25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row>
    <row r="42" spans="2:33" s="67" customFormat="1" ht="15.75" hidden="1" outlineLevel="1">
      <c r="B42" s="78"/>
      <c r="C42" s="78"/>
      <c r="D42" s="135">
        <v>0</v>
      </c>
      <c r="E42" s="136">
        <v>12</v>
      </c>
      <c r="F42" s="179"/>
      <c r="G42" s="110"/>
      <c r="H42" s="110"/>
      <c r="I42" s="111"/>
      <c r="S42" s="78"/>
      <c r="T42" s="78"/>
      <c r="U42" s="78"/>
      <c r="V42" s="78"/>
      <c r="W42" s="78"/>
      <c r="X42" s="78"/>
      <c r="Y42" s="78"/>
      <c r="Z42" s="78"/>
      <c r="AA42" s="78"/>
      <c r="AB42" s="78"/>
      <c r="AC42" s="78"/>
      <c r="AD42" s="78"/>
      <c r="AE42" s="78"/>
      <c r="AF42" s="78"/>
      <c r="AG42" s="78"/>
    </row>
    <row r="43" spans="2:33" s="67" customFormat="1" ht="15.75" hidden="1" outlineLevel="1">
      <c r="B43" s="78"/>
      <c r="C43" s="78"/>
      <c r="D43" s="102">
        <v>1</v>
      </c>
      <c r="E43" s="136">
        <v>3</v>
      </c>
      <c r="F43" s="179"/>
      <c r="G43" s="78"/>
      <c r="H43" s="78"/>
      <c r="I43" s="78"/>
      <c r="S43" s="78"/>
      <c r="T43" s="78"/>
      <c r="U43" s="110" t="s">
        <v>72</v>
      </c>
      <c r="V43" s="78"/>
      <c r="W43" s="78"/>
      <c r="X43" s="78"/>
      <c r="Z43" s="78"/>
      <c r="AA43" s="78"/>
      <c r="AB43" s="78"/>
      <c r="AC43" s="78"/>
      <c r="AD43" s="78"/>
      <c r="AE43" s="78"/>
      <c r="AF43" s="78"/>
      <c r="AG43" s="78"/>
    </row>
    <row r="44" spans="2:33" s="67" customFormat="1" ht="15.75" hidden="1" outlineLevel="1">
      <c r="B44" s="78"/>
      <c r="C44" s="78"/>
      <c r="D44" s="102">
        <v>2</v>
      </c>
      <c r="E44" s="136">
        <v>2</v>
      </c>
      <c r="F44" s="179"/>
      <c r="G44" s="78"/>
      <c r="H44" s="78"/>
      <c r="I44" s="78"/>
      <c r="S44" s="78"/>
      <c r="T44" s="78"/>
      <c r="U44" s="110" t="s">
        <v>69</v>
      </c>
      <c r="V44" s="78"/>
      <c r="W44" s="78"/>
      <c r="X44" s="78"/>
      <c r="AC44" s="78"/>
      <c r="AD44" s="78"/>
      <c r="AE44" s="78"/>
      <c r="AF44" s="78"/>
      <c r="AG44" s="78"/>
    </row>
    <row r="45" spans="3:30" s="124" customFormat="1" ht="15.75" hidden="1" outlineLevel="1">
      <c r="C45" s="80"/>
      <c r="D45" s="102">
        <v>3</v>
      </c>
      <c r="E45" s="136">
        <v>1</v>
      </c>
      <c r="F45" s="179"/>
      <c r="G45" s="80"/>
      <c r="H45" s="80"/>
      <c r="I45" s="80"/>
      <c r="S45" s="80"/>
      <c r="T45" s="80"/>
      <c r="U45" s="110" t="s">
        <v>70</v>
      </c>
      <c r="V45" s="80"/>
      <c r="W45" s="80"/>
      <c r="X45" s="80"/>
      <c r="AC45" s="80"/>
      <c r="AD45" s="80"/>
    </row>
    <row r="46" spans="2:33" s="67" customFormat="1" ht="15.75" hidden="1" outlineLevel="1">
      <c r="B46" s="78"/>
      <c r="C46" s="78"/>
      <c r="D46" s="102">
        <v>4</v>
      </c>
      <c r="E46" s="136">
        <v>12</v>
      </c>
      <c r="F46" s="179"/>
      <c r="G46" s="78"/>
      <c r="H46" s="78"/>
      <c r="I46" s="78"/>
      <c r="S46" s="78"/>
      <c r="T46" s="78"/>
      <c r="U46" s="174" t="s">
        <v>71</v>
      </c>
      <c r="V46" s="78"/>
      <c r="W46" s="78"/>
      <c r="X46" s="78"/>
      <c r="AC46" s="78"/>
      <c r="AD46" s="78"/>
      <c r="AE46" s="78"/>
      <c r="AF46" s="78"/>
      <c r="AG46" s="78"/>
    </row>
    <row r="47" spans="2:33" s="67" customFormat="1" ht="15.75" hidden="1" outlineLevel="1">
      <c r="B47" s="78"/>
      <c r="C47" s="78"/>
      <c r="D47" s="102">
        <v>5</v>
      </c>
      <c r="E47" s="136">
        <v>11</v>
      </c>
      <c r="F47" s="179"/>
      <c r="G47" s="78"/>
      <c r="H47" s="78"/>
      <c r="I47" s="78"/>
      <c r="S47" s="78"/>
      <c r="T47" s="78"/>
      <c r="U47" s="78"/>
      <c r="V47" s="78"/>
      <c r="W47" s="78"/>
      <c r="X47" s="78"/>
      <c r="AC47" s="78"/>
      <c r="AD47" s="78"/>
      <c r="AE47" s="78"/>
      <c r="AF47" s="78"/>
      <c r="AG47" s="78"/>
    </row>
    <row r="48" spans="2:33" s="67" customFormat="1" ht="15.75" hidden="1" outlineLevel="1">
      <c r="B48" s="78"/>
      <c r="C48" s="78"/>
      <c r="D48" s="102">
        <v>6</v>
      </c>
      <c r="E48" s="136">
        <v>10</v>
      </c>
      <c r="F48" s="179"/>
      <c r="G48" s="78"/>
      <c r="H48" s="78"/>
      <c r="I48" s="78"/>
      <c r="S48" s="78"/>
      <c r="T48" s="78"/>
      <c r="U48" s="78"/>
      <c r="V48" s="78"/>
      <c r="W48" s="78"/>
      <c r="X48" s="78"/>
      <c r="Y48" s="78"/>
      <c r="Z48" s="78"/>
      <c r="AA48" s="78"/>
      <c r="AB48" s="78"/>
      <c r="AC48" s="78"/>
      <c r="AD48" s="78"/>
      <c r="AE48" s="78"/>
      <c r="AF48" s="78"/>
      <c r="AG48" s="78"/>
    </row>
    <row r="49" spans="2:33" s="67" customFormat="1" ht="15.75" hidden="1" outlineLevel="1">
      <c r="B49" s="78"/>
      <c r="C49" s="78"/>
      <c r="D49" s="102">
        <v>7</v>
      </c>
      <c r="E49" s="136">
        <v>9</v>
      </c>
      <c r="F49" s="179"/>
      <c r="G49" s="78"/>
      <c r="H49" s="78"/>
      <c r="I49" s="78"/>
      <c r="S49" s="78"/>
      <c r="T49" s="78"/>
      <c r="U49" s="78"/>
      <c r="V49" s="78"/>
      <c r="W49" s="78"/>
      <c r="X49" s="78"/>
      <c r="Y49" s="78"/>
      <c r="Z49" s="78"/>
      <c r="AA49" s="78"/>
      <c r="AB49" s="78"/>
      <c r="AC49" s="78"/>
      <c r="AD49" s="78"/>
      <c r="AE49" s="78"/>
      <c r="AF49" s="78"/>
      <c r="AG49" s="78"/>
    </row>
    <row r="50" spans="3:30" s="124" customFormat="1" ht="15.75" hidden="1" outlineLevel="1">
      <c r="C50" s="80"/>
      <c r="D50" s="102">
        <v>8</v>
      </c>
      <c r="E50" s="136">
        <v>8</v>
      </c>
      <c r="F50" s="179"/>
      <c r="G50" s="80"/>
      <c r="H50" s="80"/>
      <c r="I50" s="80"/>
      <c r="S50" s="80"/>
      <c r="T50" s="80"/>
      <c r="U50" s="80"/>
      <c r="V50" s="80"/>
      <c r="W50" s="80"/>
      <c r="X50" s="80"/>
      <c r="Y50" s="80"/>
      <c r="Z50" s="80"/>
      <c r="AA50" s="80"/>
      <c r="AB50" s="80"/>
      <c r="AC50" s="80"/>
      <c r="AD50" s="80"/>
    </row>
    <row r="51" spans="2:33" s="67" customFormat="1" ht="15.75" hidden="1" outlineLevel="1">
      <c r="B51" s="78"/>
      <c r="C51" s="78"/>
      <c r="D51" s="102">
        <v>9</v>
      </c>
      <c r="E51" s="136">
        <v>7</v>
      </c>
      <c r="F51" s="179"/>
      <c r="G51" s="78"/>
      <c r="H51" s="78"/>
      <c r="I51" s="78"/>
      <c r="S51" s="78"/>
      <c r="T51" s="78"/>
      <c r="U51" s="78"/>
      <c r="V51" s="78"/>
      <c r="W51" s="78"/>
      <c r="X51" s="78"/>
      <c r="Y51" s="78"/>
      <c r="Z51" s="78"/>
      <c r="AA51" s="78"/>
      <c r="AB51" s="78"/>
      <c r="AC51" s="78"/>
      <c r="AD51" s="78"/>
      <c r="AE51" s="78"/>
      <c r="AF51" s="78"/>
      <c r="AG51" s="78"/>
    </row>
    <row r="52" spans="2:33" s="67" customFormat="1" ht="15.75" hidden="1" outlineLevel="1">
      <c r="B52" s="78"/>
      <c r="C52" s="78"/>
      <c r="D52" s="102">
        <v>10</v>
      </c>
      <c r="E52" s="136">
        <v>6</v>
      </c>
      <c r="F52" s="179"/>
      <c r="G52" s="78"/>
      <c r="H52" s="78"/>
      <c r="I52" s="78"/>
      <c r="S52" s="78"/>
      <c r="T52" s="78"/>
      <c r="U52" s="78"/>
      <c r="V52" s="78"/>
      <c r="W52" s="78"/>
      <c r="X52" s="78"/>
      <c r="Y52" s="78"/>
      <c r="Z52" s="78"/>
      <c r="AA52" s="78"/>
      <c r="AB52" s="78"/>
      <c r="AC52" s="78"/>
      <c r="AD52" s="78"/>
      <c r="AE52" s="78"/>
      <c r="AF52" s="78"/>
      <c r="AG52" s="78"/>
    </row>
    <row r="53" spans="2:33" s="67" customFormat="1" ht="15.75" hidden="1" outlineLevel="1">
      <c r="B53" s="78"/>
      <c r="C53" s="78"/>
      <c r="D53" s="102">
        <v>11</v>
      </c>
      <c r="E53" s="136">
        <v>5</v>
      </c>
      <c r="F53" s="179"/>
      <c r="G53" s="78"/>
      <c r="H53" s="78"/>
      <c r="I53" s="78"/>
      <c r="S53" s="78"/>
      <c r="T53" s="78"/>
      <c r="U53" s="78"/>
      <c r="V53" s="78"/>
      <c r="W53" s="78"/>
      <c r="X53" s="78"/>
      <c r="Y53" s="78"/>
      <c r="Z53" s="78"/>
      <c r="AA53" s="78"/>
      <c r="AB53" s="78"/>
      <c r="AC53" s="78"/>
      <c r="AD53" s="78"/>
      <c r="AE53" s="78"/>
      <c r="AF53" s="78"/>
      <c r="AG53" s="78"/>
    </row>
    <row r="54" spans="2:33" s="67" customFormat="1" ht="15.75" hidden="1" outlineLevel="1">
      <c r="B54" s="78"/>
      <c r="C54" s="78"/>
      <c r="D54" s="102">
        <v>12</v>
      </c>
      <c r="E54" s="136">
        <v>4</v>
      </c>
      <c r="F54" s="179"/>
      <c r="G54" s="78"/>
      <c r="H54" s="78"/>
      <c r="I54" s="78"/>
      <c r="S54" s="78"/>
      <c r="T54" s="78"/>
      <c r="U54" s="78"/>
      <c r="V54" s="78"/>
      <c r="W54" s="78"/>
      <c r="X54" s="78"/>
      <c r="Y54" s="78"/>
      <c r="Z54" s="78"/>
      <c r="AA54" s="78"/>
      <c r="AB54" s="78"/>
      <c r="AC54" s="78"/>
      <c r="AD54" s="78"/>
      <c r="AE54" s="78"/>
      <c r="AF54" s="78"/>
      <c r="AG54" s="78"/>
    </row>
    <row r="55" spans="3:30" s="124" customFormat="1" ht="15.75" hidden="1" outlineLevel="1">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row>
    <row r="56" spans="4:23" s="67" customFormat="1" ht="15.75" hidden="1" outlineLevel="1">
      <c r="D56" s="137" t="s">
        <v>25</v>
      </c>
      <c r="H56" s="138" t="s">
        <v>18</v>
      </c>
      <c r="J56" s="102"/>
      <c r="K56" s="100"/>
      <c r="L56" s="101">
        <v>1</v>
      </c>
      <c r="M56" s="101">
        <v>2</v>
      </c>
      <c r="N56" s="101">
        <v>3</v>
      </c>
      <c r="O56" s="101">
        <v>4</v>
      </c>
      <c r="P56" s="101">
        <v>5</v>
      </c>
      <c r="Q56" s="101">
        <v>6</v>
      </c>
      <c r="R56" s="101">
        <v>7</v>
      </c>
      <c r="S56" s="101">
        <v>8</v>
      </c>
      <c r="T56" s="101">
        <v>9</v>
      </c>
      <c r="U56" s="101">
        <v>10</v>
      </c>
      <c r="V56" s="101">
        <v>11</v>
      </c>
      <c r="W56" s="101">
        <v>12</v>
      </c>
    </row>
    <row r="57" spans="8:23" s="67" customFormat="1" ht="14.25" hidden="1" outlineLevel="1">
      <c r="H57" s="139">
        <f ca="1">TODAY()</f>
        <v>45370</v>
      </c>
      <c r="J57" s="102">
        <v>2</v>
      </c>
      <c r="K57" s="100"/>
      <c r="L57" s="102">
        <v>1</v>
      </c>
      <c r="M57" s="107"/>
      <c r="N57" s="107"/>
      <c r="O57" s="107"/>
      <c r="P57" s="107"/>
      <c r="Q57" s="107"/>
      <c r="R57" s="107"/>
      <c r="S57" s="107"/>
      <c r="T57" s="107"/>
      <c r="U57" s="107"/>
      <c r="V57" s="107">
        <f>$AC$24-SUM(W57)</f>
        <v>0</v>
      </c>
      <c r="W57" s="107">
        <f>ROUNDDOWN($AC$24/2,-2)</f>
        <v>0</v>
      </c>
    </row>
    <row r="58" spans="8:23" s="67" customFormat="1" ht="14.25" hidden="1" outlineLevel="1">
      <c r="H58" s="138" t="s">
        <v>19</v>
      </c>
      <c r="J58" s="102">
        <v>3</v>
      </c>
      <c r="K58" s="100"/>
      <c r="L58" s="102">
        <v>2</v>
      </c>
      <c r="M58" s="107"/>
      <c r="N58" s="107"/>
      <c r="O58" s="107"/>
      <c r="P58" s="107"/>
      <c r="Q58" s="107"/>
      <c r="R58" s="107"/>
      <c r="S58" s="107"/>
      <c r="T58" s="107"/>
      <c r="U58" s="107"/>
      <c r="V58" s="107"/>
      <c r="W58" s="107">
        <f>$AC$24</f>
        <v>0</v>
      </c>
    </row>
    <row r="59" spans="8:23" s="67" customFormat="1" ht="14.25" hidden="1" outlineLevel="1">
      <c r="H59" s="140">
        <v>4</v>
      </c>
      <c r="J59" s="102">
        <v>4</v>
      </c>
      <c r="K59" s="100"/>
      <c r="L59" s="102">
        <v>3</v>
      </c>
      <c r="M59" s="107"/>
      <c r="N59" s="107"/>
      <c r="O59" s="107"/>
      <c r="P59" s="107"/>
      <c r="Q59" s="107"/>
      <c r="R59" s="107"/>
      <c r="S59" s="107"/>
      <c r="T59" s="107"/>
      <c r="U59" s="107"/>
      <c r="V59" s="107"/>
      <c r="W59" s="107">
        <f>$AC$24</f>
        <v>0</v>
      </c>
    </row>
    <row r="60" spans="10:23" s="67" customFormat="1" ht="14.25" hidden="1" outlineLevel="1">
      <c r="J60" s="102">
        <v>5</v>
      </c>
      <c r="K60" s="100"/>
      <c r="L60" s="102">
        <v>4</v>
      </c>
      <c r="M60" s="107">
        <f>IF($H$6="",($V$24-SUM(N60:W60)),($AC$24-SUM(N60:W60)))</f>
        <v>0</v>
      </c>
      <c r="N60" s="107">
        <f>IF($H$6="",(ROUNDDOWN($V$24/9,-2)),(ROUNDDOWN($AC$24/9,-2)))</f>
        <v>0</v>
      </c>
      <c r="O60" s="107">
        <f>IF($H$6="",(ROUNDDOWN($V$24/9,-2)),(ROUNDDOWN($AC$24/9,-2)))</f>
        <v>0</v>
      </c>
      <c r="P60" s="107"/>
      <c r="Q60" s="107">
        <f>IF($H$6="",(ROUNDDOWN($V$24/9,-2)),(ROUNDDOWN($AC$24/9,-2)))</f>
        <v>0</v>
      </c>
      <c r="R60" s="107">
        <f>IF($H$6="",(ROUNDDOWN($V$24/9,-2)),(ROUNDDOWN($AC$24/9,-2)))</f>
        <v>0</v>
      </c>
      <c r="S60" s="107">
        <f>IF($H$6="",(ROUNDDOWN($V$24/9,-2)),(ROUNDDOWN($AC$24/9,-2)))</f>
        <v>0</v>
      </c>
      <c r="T60" s="107"/>
      <c r="U60" s="107">
        <f>IF($H$6="",(ROUNDDOWN($V$24/9,-2)),(ROUNDDOWN($AC$24/9,-2)))</f>
        <v>0</v>
      </c>
      <c r="V60" s="107">
        <f>IF($H$6="",(ROUNDDOWN($V$24/9,-2)),(ROUNDDOWN($AC$24/9,-2)))</f>
        <v>0</v>
      </c>
      <c r="W60" s="107">
        <f>IF($H$6="",(ROUNDDOWN($V$24/9,-2)),(ROUNDDOWN($AC$24/9,-2)))</f>
        <v>0</v>
      </c>
    </row>
    <row r="61" spans="10:23" s="67" customFormat="1" ht="14.25" hidden="1" outlineLevel="1">
      <c r="J61" s="102">
        <v>6</v>
      </c>
      <c r="K61" s="100"/>
      <c r="L61" s="102">
        <v>5</v>
      </c>
      <c r="M61" s="107">
        <f>$AC$24-SUM(N61:W61)</f>
        <v>0</v>
      </c>
      <c r="N61" s="107">
        <f>ROUNDDOWN($AC$24/9,-2)</f>
        <v>0</v>
      </c>
      <c r="O61" s="107">
        <f>ROUNDDOWN($AC$24/9,-2)</f>
        <v>0</v>
      </c>
      <c r="P61" s="107"/>
      <c r="Q61" s="107">
        <f aca="true" t="shared" si="0" ref="Q61:S62">ROUNDDOWN($AC$24/9,-2)</f>
        <v>0</v>
      </c>
      <c r="R61" s="107">
        <f t="shared" si="0"/>
        <v>0</v>
      </c>
      <c r="S61" s="107">
        <f t="shared" si="0"/>
        <v>0</v>
      </c>
      <c r="T61" s="107"/>
      <c r="U61" s="107">
        <f aca="true" t="shared" si="1" ref="U61:W62">ROUNDDOWN($AC$24/9,-2)</f>
        <v>0</v>
      </c>
      <c r="V61" s="107">
        <f t="shared" si="1"/>
        <v>0</v>
      </c>
      <c r="W61" s="107">
        <f t="shared" si="1"/>
        <v>0</v>
      </c>
    </row>
    <row r="62" spans="10:23" s="67" customFormat="1" ht="14.25" hidden="1" outlineLevel="1">
      <c r="J62" s="102">
        <v>7</v>
      </c>
      <c r="K62" s="100"/>
      <c r="L62" s="102">
        <v>6</v>
      </c>
      <c r="M62" s="107">
        <f>$AC$24-SUM(N62:W62)</f>
        <v>0</v>
      </c>
      <c r="N62" s="107">
        <f>ROUNDDOWN($AC$24/9,-2)</f>
        <v>0</v>
      </c>
      <c r="O62" s="107">
        <f>ROUNDDOWN($AC$24/9,-2)</f>
        <v>0</v>
      </c>
      <c r="P62" s="107"/>
      <c r="Q62" s="107">
        <f t="shared" si="0"/>
        <v>0</v>
      </c>
      <c r="R62" s="107">
        <f t="shared" si="0"/>
        <v>0</v>
      </c>
      <c r="S62" s="107">
        <f t="shared" si="0"/>
        <v>0</v>
      </c>
      <c r="T62" s="107"/>
      <c r="U62" s="107">
        <f t="shared" si="1"/>
        <v>0</v>
      </c>
      <c r="V62" s="107">
        <f t="shared" si="1"/>
        <v>0</v>
      </c>
      <c r="W62" s="107">
        <f t="shared" si="1"/>
        <v>0</v>
      </c>
    </row>
    <row r="63" spans="10:23" s="67" customFormat="1" ht="14.25" hidden="1" outlineLevel="1">
      <c r="J63" s="102">
        <v>8</v>
      </c>
      <c r="K63" s="100"/>
      <c r="L63" s="102">
        <v>7</v>
      </c>
      <c r="M63" s="107"/>
      <c r="N63" s="107">
        <f>$AC$24-SUM(O63:W63)</f>
        <v>0</v>
      </c>
      <c r="O63" s="107">
        <f>ROUNDDOWN($AC$24/8,-2)</f>
        <v>0</v>
      </c>
      <c r="P63" s="107"/>
      <c r="Q63" s="107">
        <f>ROUNDDOWN($AC$24/8,-2)</f>
        <v>0</v>
      </c>
      <c r="R63" s="107">
        <f>ROUNDDOWN($AC$24/8,-2)</f>
        <v>0</v>
      </c>
      <c r="S63" s="107">
        <f>ROUNDDOWN($AC$24/8,-2)</f>
        <v>0</v>
      </c>
      <c r="T63" s="107"/>
      <c r="U63" s="107">
        <f>ROUNDDOWN($AC$24/8,-2)</f>
        <v>0</v>
      </c>
      <c r="V63" s="107">
        <f>ROUNDDOWN($AC$24/8,-2)</f>
        <v>0</v>
      </c>
      <c r="W63" s="107">
        <f>ROUNDDOWN($AC$24/8,-2)</f>
        <v>0</v>
      </c>
    </row>
    <row r="64" spans="10:23" s="67" customFormat="1" ht="14.25" hidden="1" outlineLevel="1">
      <c r="J64" s="102">
        <v>9</v>
      </c>
      <c r="K64" s="100"/>
      <c r="L64" s="102">
        <v>8</v>
      </c>
      <c r="M64" s="107"/>
      <c r="N64" s="107"/>
      <c r="O64" s="107">
        <f>$AC$24-SUM(P64:W64)</f>
        <v>0</v>
      </c>
      <c r="P64" s="107"/>
      <c r="Q64" s="107">
        <f>ROUNDDOWN($AC$24/7,-2)</f>
        <v>0</v>
      </c>
      <c r="R64" s="107">
        <f>ROUNDDOWN($AC$24/7,-2)</f>
        <v>0</v>
      </c>
      <c r="S64" s="107">
        <f>ROUNDDOWN($AC$24/7,-2)</f>
        <v>0</v>
      </c>
      <c r="T64" s="107"/>
      <c r="U64" s="107">
        <f>ROUNDDOWN($AC$24/7,-2)</f>
        <v>0</v>
      </c>
      <c r="V64" s="107">
        <f>ROUNDDOWN($AC$24/7,-2)</f>
        <v>0</v>
      </c>
      <c r="W64" s="107">
        <f>ROUNDDOWN($AC$24/7,-2)</f>
        <v>0</v>
      </c>
    </row>
    <row r="65" spans="10:23" s="67" customFormat="1" ht="14.25" hidden="1" outlineLevel="1">
      <c r="J65" s="102">
        <v>10</v>
      </c>
      <c r="K65" s="100"/>
      <c r="L65" s="102">
        <v>9</v>
      </c>
      <c r="M65" s="107"/>
      <c r="N65" s="107"/>
      <c r="O65" s="107"/>
      <c r="P65" s="107"/>
      <c r="Q65" s="107">
        <f>$AC$24-SUM(R65:W65)</f>
        <v>0</v>
      </c>
      <c r="R65" s="107">
        <f>ROUNDDOWN($AC$24/6,-2)</f>
        <v>0</v>
      </c>
      <c r="S65" s="107">
        <f>ROUNDDOWN($AC$24/6,-2)</f>
        <v>0</v>
      </c>
      <c r="T65" s="107"/>
      <c r="U65" s="107">
        <f>ROUNDDOWN($AC$24/6,-2)</f>
        <v>0</v>
      </c>
      <c r="V65" s="107">
        <f>ROUNDDOWN($AC$24/6,-2)</f>
        <v>0</v>
      </c>
      <c r="W65" s="107">
        <f>ROUNDDOWN($AC$24/6,-2)</f>
        <v>0</v>
      </c>
    </row>
    <row r="66" spans="10:23" s="67" customFormat="1" ht="14.25" hidden="1" outlineLevel="1">
      <c r="J66" s="102">
        <v>11</v>
      </c>
      <c r="K66" s="100"/>
      <c r="L66" s="102">
        <v>10</v>
      </c>
      <c r="M66" s="107"/>
      <c r="N66" s="107"/>
      <c r="O66" s="107"/>
      <c r="P66" s="107"/>
      <c r="Q66" s="107"/>
      <c r="R66" s="107">
        <f>$AC$24-SUM(S66:W66)</f>
        <v>0</v>
      </c>
      <c r="S66" s="107">
        <f>ROUNDDOWN($AC$24/5,-2)</f>
        <v>0</v>
      </c>
      <c r="T66" s="107"/>
      <c r="U66" s="107">
        <f>ROUNDDOWN($AC$24/5,-2)</f>
        <v>0</v>
      </c>
      <c r="V66" s="107">
        <f>ROUNDDOWN($AC$24/5,-2)</f>
        <v>0</v>
      </c>
      <c r="W66" s="107">
        <f>ROUNDDOWN($AC$24/5,-2)</f>
        <v>0</v>
      </c>
    </row>
    <row r="67" spans="10:23" s="67" customFormat="1" ht="14.25" hidden="1" outlineLevel="1">
      <c r="J67" s="102">
        <v>12</v>
      </c>
      <c r="K67" s="100"/>
      <c r="L67" s="102">
        <v>11</v>
      </c>
      <c r="M67" s="107"/>
      <c r="N67" s="107"/>
      <c r="O67" s="107"/>
      <c r="P67" s="107"/>
      <c r="Q67" s="107"/>
      <c r="R67" s="107"/>
      <c r="S67" s="107">
        <f>$AC$24-SUM(T67:W67)</f>
        <v>0</v>
      </c>
      <c r="T67" s="107"/>
      <c r="U67" s="107">
        <f>ROUNDDOWN($AC$24/4,-2)</f>
        <v>0</v>
      </c>
      <c r="V67" s="107">
        <f>ROUNDDOWN($AC$24/4,-2)</f>
        <v>0</v>
      </c>
      <c r="W67" s="107">
        <f>ROUNDDOWN($AC$24/4,-2)</f>
        <v>0</v>
      </c>
    </row>
    <row r="68" spans="10:23" s="67" customFormat="1" ht="14.25" hidden="1" outlineLevel="1">
      <c r="J68" s="102">
        <v>1</v>
      </c>
      <c r="K68" s="100"/>
      <c r="L68" s="102">
        <v>12</v>
      </c>
      <c r="M68" s="107"/>
      <c r="N68" s="107"/>
      <c r="O68" s="107"/>
      <c r="P68" s="107"/>
      <c r="Q68" s="107"/>
      <c r="R68" s="107"/>
      <c r="S68" s="107"/>
      <c r="T68" s="107"/>
      <c r="U68" s="107">
        <f>$AC$24-SUM(V68:W68)</f>
        <v>0</v>
      </c>
      <c r="V68" s="107">
        <f>ROUNDDOWN($AC$24/3,-2)</f>
        <v>0</v>
      </c>
      <c r="W68" s="107">
        <f>ROUNDDOWN($AC$24/3,-2)</f>
        <v>0</v>
      </c>
    </row>
    <row r="69" s="67" customFormat="1" ht="14.25" hidden="1" outlineLevel="1"/>
    <row r="70" s="67" customFormat="1" ht="14.25" hidden="1" outlineLevel="1"/>
    <row r="71" s="67" customFormat="1" ht="14.25" hidden="1" outlineLevel="1"/>
    <row r="72" s="67" customFormat="1" ht="14.25" hidden="1" outlineLevel="1">
      <c r="D72" s="137" t="s">
        <v>14</v>
      </c>
    </row>
    <row r="73" spans="4:23" s="67" customFormat="1" ht="14.25" hidden="1" outlineLevel="1">
      <c r="D73" s="81" t="s">
        <v>5</v>
      </c>
      <c r="E73" s="81"/>
      <c r="F73" s="81"/>
      <c r="G73" s="81"/>
      <c r="H73" s="81"/>
      <c r="I73" s="81"/>
      <c r="J73" s="81"/>
      <c r="K73" s="81"/>
      <c r="L73" s="81"/>
      <c r="M73" s="81"/>
      <c r="N73" s="120"/>
      <c r="O73" s="120"/>
      <c r="P73" s="120"/>
      <c r="Q73" s="120"/>
      <c r="R73" s="120"/>
      <c r="S73" s="120"/>
      <c r="T73" s="120"/>
      <c r="U73" s="120"/>
      <c r="V73" s="120"/>
      <c r="W73" s="120"/>
    </row>
    <row r="74" spans="4:23" s="67" customFormat="1" ht="14.25" hidden="1" outlineLevel="1">
      <c r="D74" s="81"/>
      <c r="E74" s="81"/>
      <c r="F74" s="81"/>
      <c r="G74" s="81"/>
      <c r="H74" s="81"/>
      <c r="I74" s="81"/>
      <c r="J74" s="81"/>
      <c r="K74" s="81"/>
      <c r="L74" s="81"/>
      <c r="M74" s="81"/>
      <c r="N74" s="120"/>
      <c r="O74" s="120"/>
      <c r="P74" s="120"/>
      <c r="Q74" s="120"/>
      <c r="R74" s="120"/>
      <c r="S74" s="120"/>
      <c r="T74" s="120"/>
      <c r="U74" s="120"/>
      <c r="V74" s="120"/>
      <c r="W74" s="120"/>
    </row>
    <row r="75" spans="4:23" s="67" customFormat="1" ht="14.25" hidden="1" outlineLevel="1">
      <c r="D75" s="116" t="s">
        <v>6</v>
      </c>
      <c r="E75" s="114"/>
      <c r="F75" s="114"/>
      <c r="G75" s="114"/>
      <c r="H75" s="114" t="s">
        <v>43</v>
      </c>
      <c r="I75" s="114" t="s">
        <v>47</v>
      </c>
      <c r="J75" s="114" t="s">
        <v>48</v>
      </c>
      <c r="K75" s="114" t="s">
        <v>49</v>
      </c>
      <c r="L75" s="114" t="s">
        <v>50</v>
      </c>
      <c r="M75" s="114" t="s">
        <v>51</v>
      </c>
      <c r="N75" s="120"/>
      <c r="O75" s="78"/>
      <c r="P75" s="78"/>
      <c r="Q75" s="78"/>
      <c r="S75" s="78" t="s">
        <v>67</v>
      </c>
      <c r="V75" s="120"/>
      <c r="W75" s="120"/>
    </row>
    <row r="76" spans="4:23" s="67" customFormat="1" ht="14.25" hidden="1" outlineLevel="1">
      <c r="D76" s="123">
        <v>0</v>
      </c>
      <c r="E76" s="116" t="s">
        <v>44</v>
      </c>
      <c r="F76" s="116"/>
      <c r="G76" s="115">
        <v>550999</v>
      </c>
      <c r="H76" s="141">
        <v>0</v>
      </c>
      <c r="I76" s="141">
        <v>0</v>
      </c>
      <c r="J76" s="141">
        <v>0</v>
      </c>
      <c r="K76" s="141">
        <v>0</v>
      </c>
      <c r="L76" s="141">
        <v>0</v>
      </c>
      <c r="M76" s="141">
        <v>0</v>
      </c>
      <c r="N76" s="120"/>
      <c r="O76" s="78"/>
      <c r="P76" s="78"/>
      <c r="Q76" s="78"/>
      <c r="V76" s="120"/>
      <c r="W76" s="120"/>
    </row>
    <row r="77" spans="4:23" s="67" customFormat="1" ht="14.25" hidden="1" outlineLevel="1">
      <c r="D77" s="123">
        <v>551000</v>
      </c>
      <c r="E77" s="116" t="s">
        <v>44</v>
      </c>
      <c r="F77" s="116"/>
      <c r="G77" s="115">
        <v>1618999</v>
      </c>
      <c r="H77" s="176" t="s">
        <v>87</v>
      </c>
      <c r="I77" s="112">
        <f>$E$10-550000</f>
        <v>-550000</v>
      </c>
      <c r="J77" s="112">
        <f>$E$12-550000</f>
        <v>-550000</v>
      </c>
      <c r="K77" s="112">
        <f>$E$14-550000</f>
        <v>-550000</v>
      </c>
      <c r="L77" s="112">
        <f>$E$16-550000</f>
        <v>-550000</v>
      </c>
      <c r="M77" s="112">
        <f>$E$18-550000</f>
        <v>-550000</v>
      </c>
      <c r="N77" s="120"/>
      <c r="O77" s="78"/>
      <c r="P77" s="78"/>
      <c r="Q77" s="78"/>
      <c r="S77" s="259" t="s">
        <v>66</v>
      </c>
      <c r="T77" s="260"/>
      <c r="U77" s="260"/>
      <c r="V77" s="261"/>
      <c r="W77" s="120"/>
    </row>
    <row r="78" spans="4:23" s="67" customFormat="1" ht="14.25" hidden="1" outlineLevel="1">
      <c r="D78" s="123">
        <v>1619000</v>
      </c>
      <c r="E78" s="116" t="s">
        <v>44</v>
      </c>
      <c r="F78" s="116"/>
      <c r="G78" s="115">
        <v>1619999</v>
      </c>
      <c r="H78" s="176" t="s">
        <v>88</v>
      </c>
      <c r="I78" s="112">
        <v>1069000</v>
      </c>
      <c r="J78" s="112">
        <v>1069000</v>
      </c>
      <c r="K78" s="112">
        <v>1069000</v>
      </c>
      <c r="L78" s="112">
        <v>1069000</v>
      </c>
      <c r="M78" s="112">
        <v>1069000</v>
      </c>
      <c r="N78" s="120"/>
      <c r="O78" s="78"/>
      <c r="P78" s="78"/>
      <c r="Q78" s="78"/>
      <c r="S78" s="262"/>
      <c r="T78" s="263"/>
      <c r="U78" s="263"/>
      <c r="V78" s="264"/>
      <c r="W78" s="120"/>
    </row>
    <row r="79" spans="4:23" s="67" customFormat="1" ht="14.25" hidden="1" outlineLevel="1">
      <c r="D79" s="123">
        <v>1620000</v>
      </c>
      <c r="E79" s="116" t="s">
        <v>44</v>
      </c>
      <c r="F79" s="116"/>
      <c r="G79" s="115">
        <v>1621999</v>
      </c>
      <c r="H79" s="176" t="s">
        <v>89</v>
      </c>
      <c r="I79" s="112">
        <v>1070000</v>
      </c>
      <c r="J79" s="112">
        <v>1070000</v>
      </c>
      <c r="K79" s="112">
        <v>1070000</v>
      </c>
      <c r="L79" s="112">
        <v>1070000</v>
      </c>
      <c r="M79" s="112">
        <v>1070000</v>
      </c>
      <c r="N79" s="120"/>
      <c r="O79" s="78"/>
      <c r="P79" s="78"/>
      <c r="Q79" s="78"/>
      <c r="S79" s="262"/>
      <c r="T79" s="263"/>
      <c r="U79" s="263"/>
      <c r="V79" s="264"/>
      <c r="W79" s="120"/>
    </row>
    <row r="80" spans="4:27" s="67" customFormat="1" ht="14.25" hidden="1" outlineLevel="1">
      <c r="D80" s="123">
        <v>1622000</v>
      </c>
      <c r="E80" s="116" t="s">
        <v>44</v>
      </c>
      <c r="F80" s="116"/>
      <c r="G80" s="115">
        <v>1623999</v>
      </c>
      <c r="H80" s="176" t="s">
        <v>90</v>
      </c>
      <c r="I80" s="112">
        <v>1072000</v>
      </c>
      <c r="J80" s="112">
        <v>1072000</v>
      </c>
      <c r="K80" s="112">
        <v>1072000</v>
      </c>
      <c r="L80" s="112">
        <v>1072000</v>
      </c>
      <c r="M80" s="112">
        <v>1072000</v>
      </c>
      <c r="N80" s="120"/>
      <c r="O80" s="78"/>
      <c r="P80" s="78"/>
      <c r="Q80" s="78"/>
      <c r="S80" s="265"/>
      <c r="T80" s="266"/>
      <c r="U80" s="266"/>
      <c r="V80" s="267"/>
      <c r="Y80" s="78"/>
      <c r="Z80" s="78"/>
      <c r="AA80" s="78"/>
    </row>
    <row r="81" spans="4:27" s="67" customFormat="1" ht="14.25" hidden="1" outlineLevel="1">
      <c r="D81" s="123">
        <v>1624000</v>
      </c>
      <c r="E81" s="116" t="s">
        <v>44</v>
      </c>
      <c r="F81" s="116"/>
      <c r="G81" s="115">
        <v>1627999</v>
      </c>
      <c r="H81" s="176" t="s">
        <v>91</v>
      </c>
      <c r="I81" s="112">
        <v>1074000</v>
      </c>
      <c r="J81" s="112">
        <v>1074000</v>
      </c>
      <c r="K81" s="112">
        <v>1074000</v>
      </c>
      <c r="L81" s="112">
        <v>1074000</v>
      </c>
      <c r="M81" s="112">
        <v>1074000</v>
      </c>
      <c r="N81" s="120"/>
      <c r="O81" s="235"/>
      <c r="P81" s="235"/>
      <c r="Q81" s="235"/>
      <c r="R81" s="120"/>
      <c r="S81" s="120"/>
      <c r="T81" s="120"/>
      <c r="U81" s="120"/>
      <c r="V81" s="120"/>
      <c r="W81" s="120"/>
      <c r="X81" s="120"/>
      <c r="Y81" s="78"/>
      <c r="Z81" s="78"/>
      <c r="AA81" s="78"/>
    </row>
    <row r="82" spans="4:19" s="67" customFormat="1" ht="14.25" hidden="1" outlineLevel="1">
      <c r="D82" s="123">
        <v>1628000</v>
      </c>
      <c r="E82" s="116" t="s">
        <v>44</v>
      </c>
      <c r="F82" s="116"/>
      <c r="G82" s="115">
        <v>1800000</v>
      </c>
      <c r="H82" s="176" t="s">
        <v>92</v>
      </c>
      <c r="I82" s="112">
        <f>ROUNDDOWN($E$10/4000,0)*4000*60%+100000</f>
        <v>100000</v>
      </c>
      <c r="J82" s="112">
        <f>ROUNDDOWN($E$12/4000,0)*4000*60%+100000</f>
        <v>100000</v>
      </c>
      <c r="K82" s="112">
        <f>ROUNDDOWN($E$14/4000,0)*4000*60%+100000</f>
        <v>100000</v>
      </c>
      <c r="L82" s="112">
        <f>ROUNDDOWN($E$16/4000,0)*4000*60%+100000</f>
        <v>100000</v>
      </c>
      <c r="M82" s="112">
        <f>ROUNDDOWN($E$18/4000,0)*4000*60%+100000</f>
        <v>100000</v>
      </c>
      <c r="N82" s="120"/>
      <c r="O82" s="248"/>
      <c r="P82" s="235"/>
      <c r="Q82" s="235"/>
      <c r="R82" s="120"/>
      <c r="S82" s="67" t="s">
        <v>84</v>
      </c>
    </row>
    <row r="83" spans="4:18" s="67" customFormat="1" ht="14.25" hidden="1" outlineLevel="1">
      <c r="D83" s="123">
        <v>1800001</v>
      </c>
      <c r="E83" s="116" t="s">
        <v>44</v>
      </c>
      <c r="F83" s="116"/>
      <c r="G83" s="115">
        <v>3600000</v>
      </c>
      <c r="H83" s="176" t="s">
        <v>93</v>
      </c>
      <c r="I83" s="112">
        <f>ROUNDDOWN($E$10/4000,0)*4000*70%-80000</f>
        <v>-80000</v>
      </c>
      <c r="J83" s="112">
        <f>ROUNDDOWN($E$12/4000,0)*4000*70%-80000</f>
        <v>-80000</v>
      </c>
      <c r="K83" s="112">
        <f>ROUNDDOWN($E$14/4000,0)*4000*70%-80000</f>
        <v>-80000</v>
      </c>
      <c r="L83" s="112">
        <f>ROUNDDOWN($E$16/4000,0)*4000*70%-80000</f>
        <v>-80000</v>
      </c>
      <c r="M83" s="112">
        <f>ROUNDDOWN($E$18/4000,0)*4000*70%-80000</f>
        <v>-80000</v>
      </c>
      <c r="N83" s="120"/>
      <c r="O83" s="235"/>
      <c r="P83" s="235"/>
      <c r="Q83" s="235"/>
      <c r="R83" s="120"/>
    </row>
    <row r="84" spans="4:28" s="67" customFormat="1" ht="14.25" hidden="1" outlineLevel="1">
      <c r="D84" s="123">
        <v>3600001</v>
      </c>
      <c r="E84" s="116" t="s">
        <v>44</v>
      </c>
      <c r="F84" s="116"/>
      <c r="G84" s="115">
        <v>6600000</v>
      </c>
      <c r="H84" s="176" t="s">
        <v>94</v>
      </c>
      <c r="I84" s="112">
        <f>ROUNDDOWN($E$10/4000,0)*4000*80%-440000</f>
        <v>-440000</v>
      </c>
      <c r="J84" s="112">
        <f>ROUNDDOWN($E$12/4000,0)*4000*80%-440000</f>
        <v>-440000</v>
      </c>
      <c r="K84" s="112">
        <f>ROUNDDOWN($E$14/4000,0)*4000*80%-440000</f>
        <v>-440000</v>
      </c>
      <c r="L84" s="112">
        <f>ROUNDDOWN($E$16/4000,0)*4000*80%-440000</f>
        <v>-440000</v>
      </c>
      <c r="M84" s="112">
        <f>ROUNDDOWN($E$18/4000,0)*4000*80%-440000</f>
        <v>-440000</v>
      </c>
      <c r="N84" s="120"/>
      <c r="O84" s="235"/>
      <c r="P84" s="235"/>
      <c r="Q84" s="235"/>
      <c r="R84" s="120"/>
      <c r="S84" s="100"/>
      <c r="T84" s="240" t="s">
        <v>95</v>
      </c>
      <c r="U84" s="240" t="s">
        <v>4</v>
      </c>
      <c r="V84" s="240" t="s">
        <v>96</v>
      </c>
      <c r="W84" s="240" t="s">
        <v>97</v>
      </c>
      <c r="X84" s="240" t="s">
        <v>98</v>
      </c>
      <c r="Y84" s="240" t="s">
        <v>99</v>
      </c>
      <c r="Z84" s="240" t="s">
        <v>100</v>
      </c>
      <c r="AA84" s="100" t="s">
        <v>101</v>
      </c>
      <c r="AB84" s="91"/>
    </row>
    <row r="85" spans="4:28" s="67" customFormat="1" ht="14.25" hidden="1" outlineLevel="1">
      <c r="D85" s="123">
        <v>6600001</v>
      </c>
      <c r="E85" s="116" t="s">
        <v>44</v>
      </c>
      <c r="F85" s="116"/>
      <c r="G85" s="115">
        <v>8500000</v>
      </c>
      <c r="H85" s="176" t="s">
        <v>102</v>
      </c>
      <c r="I85" s="112">
        <f>ROUNDDOWN($E$10*90%-1100000,0)</f>
        <v>-1100000</v>
      </c>
      <c r="J85" s="112">
        <f>ROUNDDOWN($E$12*90%-1100000,0)</f>
        <v>-1100000</v>
      </c>
      <c r="K85" s="112">
        <f>ROUNDDOWN($E$14*90%-1100000,0)</f>
        <v>-1100000</v>
      </c>
      <c r="L85" s="112">
        <f>ROUNDDOWN($E$16*90%-1100000,0)</f>
        <v>-1100000</v>
      </c>
      <c r="M85" s="112">
        <f>ROUNDDOWN($E$18*90%-1100000,0)</f>
        <v>-1100000</v>
      </c>
      <c r="N85" s="120"/>
      <c r="O85" s="235"/>
      <c r="P85" s="235"/>
      <c r="Q85" s="235"/>
      <c r="R85" s="120"/>
      <c r="S85" s="100" t="s">
        <v>47</v>
      </c>
      <c r="T85" s="241">
        <f>IF(Q29=1,VLOOKUP(E10,$D$76:$M$86,6,TRUE)*0.3,VLOOKUP(E10,$D$76:$M$86,6,TRUE))</f>
        <v>0</v>
      </c>
      <c r="U85" s="241">
        <f>I10</f>
        <v>0</v>
      </c>
      <c r="V85" s="241">
        <f>T85+U85</f>
        <v>0</v>
      </c>
      <c r="W85" s="100">
        <f>IF(V85&gt;100000,"10万円超過","")</f>
      </c>
      <c r="X85" s="107">
        <f aca="true" t="shared" si="2" ref="X85:Y89">IF(T85&gt;=100000,100000,T85)</f>
        <v>0</v>
      </c>
      <c r="Y85" s="107">
        <f t="shared" si="2"/>
        <v>0</v>
      </c>
      <c r="Z85" s="107">
        <f>IF(W85="10万円超過",X85+Y85-100000,0)</f>
        <v>0</v>
      </c>
      <c r="AA85" s="241">
        <f>T85-Z85</f>
        <v>0</v>
      </c>
      <c r="AB85" s="78"/>
    </row>
    <row r="86" spans="4:28" s="67" customFormat="1" ht="14.25" hidden="1" outlineLevel="1">
      <c r="D86" s="123">
        <v>8500001</v>
      </c>
      <c r="E86" s="116" t="s">
        <v>44</v>
      </c>
      <c r="F86" s="116"/>
      <c r="G86" s="116"/>
      <c r="H86" s="176" t="s">
        <v>103</v>
      </c>
      <c r="I86" s="112">
        <f>$E$10-1950000</f>
        <v>-1950000</v>
      </c>
      <c r="J86" s="112">
        <f>$E$12-1950000</f>
        <v>-1950000</v>
      </c>
      <c r="K86" s="112">
        <f>$E$14-1950000</f>
        <v>-1950000</v>
      </c>
      <c r="L86" s="112">
        <f>$E$16-1950000</f>
        <v>-1950000</v>
      </c>
      <c r="M86" s="112">
        <f>$E$18-1950000</f>
        <v>-1950000</v>
      </c>
      <c r="N86" s="120"/>
      <c r="O86" s="233" t="s">
        <v>130</v>
      </c>
      <c r="P86" s="120"/>
      <c r="Q86" s="120"/>
      <c r="R86" s="120"/>
      <c r="S86" s="100" t="s">
        <v>48</v>
      </c>
      <c r="T86" s="241">
        <f>IF(Q30=1,VLOOKUP(E12,$D$76:$M$86,7,TRUE)*0.3,VLOOKUP(E12,$D$76:$M$86,7,TRUE))</f>
        <v>0</v>
      </c>
      <c r="U86" s="241">
        <f>I12</f>
        <v>0</v>
      </c>
      <c r="V86" s="241">
        <f>T86+U86</f>
        <v>0</v>
      </c>
      <c r="W86" s="100">
        <f>IF(V86&gt;100000,"10万円超過","")</f>
      </c>
      <c r="X86" s="107">
        <f>IF(T86&gt;=100000,100000,T86)</f>
        <v>0</v>
      </c>
      <c r="Y86" s="107">
        <f>IF(U86&gt;=100000,100000,U86)</f>
        <v>0</v>
      </c>
      <c r="Z86" s="107">
        <f>IF(W86="10万円超過",X86+Y86-100000,0)</f>
        <v>0</v>
      </c>
      <c r="AA86" s="241">
        <f>T86-Z86</f>
        <v>0</v>
      </c>
      <c r="AB86" s="78"/>
    </row>
    <row r="87" spans="4:28" s="67" customFormat="1" ht="14.25" hidden="1" outlineLevel="1">
      <c r="D87" s="81"/>
      <c r="E87" s="81"/>
      <c r="F87" s="81"/>
      <c r="G87" s="81"/>
      <c r="H87" s="81" t="s">
        <v>45</v>
      </c>
      <c r="I87" s="90"/>
      <c r="J87" s="89"/>
      <c r="K87" s="103"/>
      <c r="L87" s="103"/>
      <c r="M87" s="89"/>
      <c r="N87" s="120"/>
      <c r="O87" s="233" t="s">
        <v>85</v>
      </c>
      <c r="S87" s="100" t="s">
        <v>49</v>
      </c>
      <c r="T87" s="241">
        <f>IF(Q31=1,VLOOKUP(E14,$D$76:$M$86,8,TRUE)*0.3,VLOOKUP(E14,$D$76:$M$86,8,TRUE))</f>
        <v>0</v>
      </c>
      <c r="U87" s="241">
        <f>I14</f>
        <v>0</v>
      </c>
      <c r="V87" s="241">
        <f>T87+U87</f>
        <v>0</v>
      </c>
      <c r="W87" s="107">
        <f>IF(V87&gt;100000,"10万円超過","")</f>
      </c>
      <c r="X87" s="107">
        <f t="shared" si="2"/>
        <v>0</v>
      </c>
      <c r="Y87" s="107">
        <f t="shared" si="2"/>
        <v>0</v>
      </c>
      <c r="Z87" s="107">
        <f>IF(W87="10万円超過",X87+Y87-100000,0)</f>
        <v>0</v>
      </c>
      <c r="AA87" s="241">
        <f>T87-Z87</f>
        <v>0</v>
      </c>
      <c r="AB87" s="78"/>
    </row>
    <row r="88" spans="4:28" s="67" customFormat="1" ht="14.25" hidden="1" outlineLevel="1">
      <c r="D88" s="81" t="s">
        <v>52</v>
      </c>
      <c r="E88" s="81"/>
      <c r="F88" s="81"/>
      <c r="G88" s="81"/>
      <c r="H88" s="81"/>
      <c r="I88" s="81"/>
      <c r="J88" s="81"/>
      <c r="K88" s="81"/>
      <c r="L88" s="81"/>
      <c r="M88" s="81"/>
      <c r="N88" s="120"/>
      <c r="O88" s="233" t="s">
        <v>86</v>
      </c>
      <c r="S88" s="100" t="s">
        <v>50</v>
      </c>
      <c r="T88" s="241">
        <f>IF(Q32=1,VLOOKUP(E16,$D$76:$M$86,9,TRUE)*0.3,VLOOKUP(E16,$D$76:$M$86,9,TRUE))</f>
        <v>0</v>
      </c>
      <c r="U88" s="241">
        <f>I16</f>
        <v>0</v>
      </c>
      <c r="V88" s="241">
        <f>T88+U88</f>
        <v>0</v>
      </c>
      <c r="W88" s="107">
        <f>IF(V88&gt;100000,"10万円超過","")</f>
      </c>
      <c r="X88" s="107">
        <f t="shared" si="2"/>
        <v>0</v>
      </c>
      <c r="Y88" s="107">
        <f t="shared" si="2"/>
        <v>0</v>
      </c>
      <c r="Z88" s="107">
        <f>IF(W88="10万円超過",X88+Y88-100000,0)</f>
        <v>0</v>
      </c>
      <c r="AA88" s="241">
        <f>T88-Z88</f>
        <v>0</v>
      </c>
      <c r="AB88" s="78"/>
    </row>
    <row r="89" spans="3:28" s="67" customFormat="1" ht="14.25" hidden="1" outlineLevel="1">
      <c r="C89" s="82"/>
      <c r="D89" s="81" t="s">
        <v>46</v>
      </c>
      <c r="E89" s="81"/>
      <c r="F89" s="81"/>
      <c r="G89" s="81"/>
      <c r="H89" s="81"/>
      <c r="I89" s="81"/>
      <c r="J89" s="81"/>
      <c r="K89" s="81"/>
      <c r="L89" s="81"/>
      <c r="M89" s="81"/>
      <c r="N89" s="120"/>
      <c r="O89" s="120"/>
      <c r="S89" s="100" t="s">
        <v>51</v>
      </c>
      <c r="T89" s="241">
        <f>IF(Q33=1,VLOOKUP(E18,$D$76:$M$86,10,TRUE)*0.3,VLOOKUP(E18,$D$76:$M$86,10,TRUE))</f>
        <v>0</v>
      </c>
      <c r="U89" s="241">
        <f>I18</f>
        <v>0</v>
      </c>
      <c r="V89" s="241">
        <f>T89+U89</f>
        <v>0</v>
      </c>
      <c r="W89" s="107">
        <f>IF(V89&gt;100000,"10万円超過","")</f>
      </c>
      <c r="X89" s="107">
        <f t="shared" si="2"/>
        <v>0</v>
      </c>
      <c r="Y89" s="107">
        <f t="shared" si="2"/>
        <v>0</v>
      </c>
      <c r="Z89" s="107">
        <f>IF(W89="10万円超過",X89+Y89-100000,0)</f>
        <v>0</v>
      </c>
      <c r="AA89" s="241">
        <f>T89-Z89</f>
        <v>0</v>
      </c>
      <c r="AB89" s="78"/>
    </row>
    <row r="90" spans="3:28" s="67" customFormat="1" ht="14.25" hidden="1" outlineLevel="1">
      <c r="C90" s="82"/>
      <c r="D90" s="81"/>
      <c r="E90" s="81"/>
      <c r="F90" s="81"/>
      <c r="G90" s="81"/>
      <c r="H90" s="81"/>
      <c r="I90" s="81"/>
      <c r="J90" s="81"/>
      <c r="K90" s="81"/>
      <c r="L90" s="81"/>
      <c r="M90" s="81"/>
      <c r="N90" s="120"/>
      <c r="O90" s="120"/>
      <c r="W90" s="120"/>
      <c r="X90" s="120"/>
      <c r="Y90" s="120"/>
      <c r="Z90" s="120"/>
      <c r="AA90" s="120"/>
      <c r="AB90" s="78"/>
    </row>
    <row r="91" spans="3:27" s="67" customFormat="1" ht="14.25" hidden="1" outlineLevel="1">
      <c r="C91" s="82"/>
      <c r="D91" s="81"/>
      <c r="E91" s="81"/>
      <c r="F91" s="81"/>
      <c r="G91" s="81"/>
      <c r="H91" s="81"/>
      <c r="I91" s="81"/>
      <c r="J91" s="81"/>
      <c r="K91" s="81"/>
      <c r="L91" s="81"/>
      <c r="M91" s="81"/>
      <c r="N91" s="120"/>
      <c r="O91" s="120"/>
      <c r="W91" s="120"/>
      <c r="X91" s="120"/>
      <c r="Y91" s="120"/>
      <c r="Z91" s="120"/>
      <c r="AA91" s="120"/>
    </row>
    <row r="92" spans="3:27" s="67" customFormat="1" ht="14.25" hidden="1" outlineLevel="1">
      <c r="C92" s="82"/>
      <c r="D92" s="81"/>
      <c r="E92" s="81"/>
      <c r="F92" s="81"/>
      <c r="G92" s="81"/>
      <c r="H92" s="81"/>
      <c r="I92" s="81"/>
      <c r="J92" s="81"/>
      <c r="K92" s="81"/>
      <c r="L92" s="81"/>
      <c r="M92" s="81"/>
      <c r="N92" s="120"/>
      <c r="O92" s="120"/>
      <c r="W92" s="120"/>
      <c r="X92" s="120"/>
      <c r="Y92" s="120"/>
      <c r="Z92" s="120"/>
      <c r="AA92" s="120"/>
    </row>
    <row r="93" spans="3:27" s="67" customFormat="1" ht="14.25" hidden="1" outlineLevel="1">
      <c r="C93" s="82"/>
      <c r="D93" s="81"/>
      <c r="E93" s="81"/>
      <c r="F93" s="81"/>
      <c r="G93" s="81"/>
      <c r="H93" s="81"/>
      <c r="I93" s="81"/>
      <c r="J93" s="81"/>
      <c r="K93" s="81"/>
      <c r="L93" s="81"/>
      <c r="M93" s="81"/>
      <c r="N93" s="120"/>
      <c r="O93" s="120"/>
      <c r="W93" s="120"/>
      <c r="X93" s="120"/>
      <c r="Y93" s="120"/>
      <c r="Z93" s="120"/>
      <c r="AA93" s="120"/>
    </row>
    <row r="94" spans="3:27" s="67" customFormat="1" ht="14.25" hidden="1" outlineLevel="1">
      <c r="C94" s="82"/>
      <c r="D94" s="81"/>
      <c r="E94" s="81"/>
      <c r="F94" s="81"/>
      <c r="G94" s="81"/>
      <c r="H94" s="81"/>
      <c r="I94" s="81"/>
      <c r="J94" s="81"/>
      <c r="K94" s="81"/>
      <c r="L94" s="81"/>
      <c r="M94" s="81"/>
      <c r="N94" s="120"/>
      <c r="O94" s="120"/>
      <c r="W94" s="120"/>
      <c r="X94" s="120"/>
      <c r="Y94" s="120"/>
      <c r="Z94" s="120"/>
      <c r="AA94" s="120"/>
    </row>
    <row r="95" spans="3:27" s="67" customFormat="1" ht="14.25" hidden="1" outlineLevel="1">
      <c r="C95" s="82"/>
      <c r="D95" s="81"/>
      <c r="E95" s="81"/>
      <c r="F95" s="81"/>
      <c r="G95" s="81"/>
      <c r="H95" s="81"/>
      <c r="I95" s="81"/>
      <c r="J95" s="81"/>
      <c r="K95" s="81"/>
      <c r="L95" s="81"/>
      <c r="M95" s="81"/>
      <c r="N95" s="120"/>
      <c r="O95" s="120"/>
      <c r="W95" s="120"/>
      <c r="X95" s="120"/>
      <c r="Y95" s="120"/>
      <c r="Z95" s="120"/>
      <c r="AA95" s="120"/>
    </row>
    <row r="96" spans="3:27" s="67" customFormat="1" ht="14.25" hidden="1" outlineLevel="1">
      <c r="C96" s="82"/>
      <c r="D96" s="81"/>
      <c r="E96" s="81"/>
      <c r="F96" s="81"/>
      <c r="G96" s="81"/>
      <c r="H96" s="81"/>
      <c r="I96" s="81"/>
      <c r="J96" s="81"/>
      <c r="K96" s="81"/>
      <c r="L96" s="81"/>
      <c r="M96" s="81"/>
      <c r="N96" s="120"/>
      <c r="O96" s="120"/>
      <c r="W96" s="120"/>
      <c r="X96" s="120"/>
      <c r="Y96" s="120"/>
      <c r="Z96" s="120"/>
      <c r="AA96" s="120"/>
    </row>
    <row r="97" spans="3:27" s="67" customFormat="1" ht="14.25" hidden="1" outlineLevel="1">
      <c r="C97" s="82"/>
      <c r="D97" s="81"/>
      <c r="E97" s="81"/>
      <c r="F97" s="81"/>
      <c r="G97" s="81"/>
      <c r="H97" s="81"/>
      <c r="I97" s="81"/>
      <c r="J97" s="81"/>
      <c r="K97" s="81"/>
      <c r="L97" s="81"/>
      <c r="M97" s="81"/>
      <c r="N97" s="120"/>
      <c r="O97" s="120"/>
      <c r="W97" s="120"/>
      <c r="X97" s="120"/>
      <c r="Y97" s="120"/>
      <c r="Z97" s="120"/>
      <c r="AA97" s="120"/>
    </row>
    <row r="98" spans="3:27" s="67" customFormat="1" ht="14.25" hidden="1" outlineLevel="1">
      <c r="C98" s="82"/>
      <c r="D98" s="81"/>
      <c r="E98" s="81"/>
      <c r="F98" s="81"/>
      <c r="G98" s="81"/>
      <c r="H98" s="81"/>
      <c r="I98" s="81"/>
      <c r="J98" s="81"/>
      <c r="K98" s="81"/>
      <c r="L98" s="81"/>
      <c r="M98" s="81"/>
      <c r="N98" s="120"/>
      <c r="O98" s="120"/>
      <c r="W98" s="120"/>
      <c r="X98" s="120"/>
      <c r="Y98" s="120"/>
      <c r="Z98" s="120"/>
      <c r="AA98" s="120"/>
    </row>
    <row r="99" spans="3:27" s="67" customFormat="1" ht="14.25" hidden="1" outlineLevel="1">
      <c r="C99" s="82"/>
      <c r="D99" s="81"/>
      <c r="E99" s="81"/>
      <c r="F99" s="81"/>
      <c r="G99" s="81"/>
      <c r="H99" s="81"/>
      <c r="I99" s="81"/>
      <c r="J99" s="81"/>
      <c r="K99" s="81"/>
      <c r="L99" s="81"/>
      <c r="M99" s="81"/>
      <c r="N99" s="120"/>
      <c r="O99" s="120"/>
      <c r="W99" s="120"/>
      <c r="X99" s="120"/>
      <c r="Y99" s="120"/>
      <c r="Z99" s="120"/>
      <c r="AA99" s="120"/>
    </row>
    <row r="100" spans="3:27" s="67" customFormat="1" ht="14.25" hidden="1" outlineLevel="1">
      <c r="C100" s="82"/>
      <c r="D100" s="81"/>
      <c r="E100" s="81"/>
      <c r="F100" s="81"/>
      <c r="G100" s="81"/>
      <c r="H100" s="81"/>
      <c r="I100" s="81"/>
      <c r="J100" s="81"/>
      <c r="K100" s="81"/>
      <c r="L100" s="81"/>
      <c r="M100" s="81"/>
      <c r="N100" s="120"/>
      <c r="O100" s="120"/>
      <c r="W100" s="120"/>
      <c r="X100" s="120"/>
      <c r="Y100" s="120"/>
      <c r="Z100" s="120"/>
      <c r="AA100" s="120"/>
    </row>
    <row r="101" spans="3:27" s="67" customFormat="1" ht="14.25" hidden="1" outlineLevel="1">
      <c r="C101" s="82"/>
      <c r="D101" s="81"/>
      <c r="E101" s="81"/>
      <c r="F101" s="81"/>
      <c r="G101" s="81"/>
      <c r="H101" s="81"/>
      <c r="I101" s="81"/>
      <c r="J101" s="81"/>
      <c r="K101" s="81"/>
      <c r="L101" s="81"/>
      <c r="M101" s="81"/>
      <c r="N101" s="120"/>
      <c r="O101" s="120"/>
      <c r="W101" s="120"/>
      <c r="X101" s="120"/>
      <c r="Y101" s="120"/>
      <c r="Z101" s="120"/>
      <c r="AA101" s="120"/>
    </row>
    <row r="102" spans="3:27" s="67" customFormat="1" ht="14.25" hidden="1" outlineLevel="1">
      <c r="C102" s="82"/>
      <c r="D102" s="81"/>
      <c r="E102" s="81"/>
      <c r="F102" s="81"/>
      <c r="G102" s="81"/>
      <c r="H102" s="81"/>
      <c r="I102" s="81"/>
      <c r="J102" s="81"/>
      <c r="K102" s="81"/>
      <c r="L102" s="81"/>
      <c r="M102" s="81"/>
      <c r="N102" s="120"/>
      <c r="O102" s="120"/>
      <c r="W102" s="120"/>
      <c r="X102" s="120"/>
      <c r="Y102" s="120"/>
      <c r="Z102" s="120"/>
      <c r="AA102" s="120"/>
    </row>
    <row r="103" spans="3:27" s="67" customFormat="1" ht="14.25" hidden="1" outlineLevel="1">
      <c r="C103" s="82"/>
      <c r="D103" s="81"/>
      <c r="E103" s="81"/>
      <c r="F103" s="81"/>
      <c r="G103" s="81"/>
      <c r="H103" s="81"/>
      <c r="I103" s="81"/>
      <c r="J103" s="81"/>
      <c r="K103" s="81"/>
      <c r="L103" s="81"/>
      <c r="M103" s="81"/>
      <c r="N103" s="120"/>
      <c r="O103" s="120"/>
      <c r="W103" s="120"/>
      <c r="X103" s="120"/>
      <c r="Y103" s="120"/>
      <c r="Z103" s="120"/>
      <c r="AA103" s="120"/>
    </row>
    <row r="104" spans="3:27" s="67" customFormat="1" ht="14.25" hidden="1" outlineLevel="1">
      <c r="C104" s="82"/>
      <c r="D104" s="81"/>
      <c r="E104" s="81"/>
      <c r="F104" s="81"/>
      <c r="G104" s="81"/>
      <c r="H104" s="81"/>
      <c r="I104" s="81"/>
      <c r="J104" s="81"/>
      <c r="K104" s="81"/>
      <c r="L104" s="81"/>
      <c r="M104" s="81"/>
      <c r="N104" s="120"/>
      <c r="O104" s="120"/>
      <c r="W104" s="120"/>
      <c r="X104" s="120"/>
      <c r="Y104" s="120"/>
      <c r="Z104" s="120"/>
      <c r="AA104" s="120"/>
    </row>
    <row r="105" spans="3:27" s="67" customFormat="1" ht="14.25" hidden="1" outlineLevel="1">
      <c r="C105" s="82"/>
      <c r="D105" s="81"/>
      <c r="E105" s="81"/>
      <c r="F105" s="81"/>
      <c r="G105" s="81"/>
      <c r="H105" s="81"/>
      <c r="I105" s="81"/>
      <c r="J105" s="81"/>
      <c r="K105" s="81"/>
      <c r="L105" s="81"/>
      <c r="M105" s="81"/>
      <c r="N105" s="120"/>
      <c r="O105" s="120"/>
      <c r="W105" s="120"/>
      <c r="X105" s="120"/>
      <c r="Y105" s="120"/>
      <c r="Z105" s="120"/>
      <c r="AA105" s="120"/>
    </row>
    <row r="106" spans="3:27" s="67" customFormat="1" ht="14.25" hidden="1" outlineLevel="1">
      <c r="C106" s="82"/>
      <c r="D106" s="81"/>
      <c r="E106" s="81"/>
      <c r="F106" s="81"/>
      <c r="G106" s="81"/>
      <c r="H106" s="81"/>
      <c r="I106" s="81"/>
      <c r="J106" s="81"/>
      <c r="K106" s="81"/>
      <c r="L106" s="81"/>
      <c r="M106" s="81"/>
      <c r="N106" s="120"/>
      <c r="O106" s="120"/>
      <c r="W106" s="120"/>
      <c r="X106" s="120"/>
      <c r="Y106" s="120"/>
      <c r="Z106" s="120"/>
      <c r="AA106" s="120"/>
    </row>
    <row r="107" spans="3:27" s="67" customFormat="1" ht="14.25" hidden="1" outlineLevel="1">
      <c r="C107" s="82"/>
      <c r="D107" s="81"/>
      <c r="E107" s="81"/>
      <c r="F107" s="81"/>
      <c r="G107" s="81"/>
      <c r="H107" s="81"/>
      <c r="I107" s="81"/>
      <c r="J107" s="81"/>
      <c r="K107" s="81"/>
      <c r="L107" s="81"/>
      <c r="M107" s="81"/>
      <c r="N107" s="120"/>
      <c r="O107" s="120"/>
      <c r="W107" s="120"/>
      <c r="X107" s="120"/>
      <c r="Y107" s="120"/>
      <c r="Z107" s="120"/>
      <c r="AA107" s="120"/>
    </row>
    <row r="108" spans="3:27" s="67" customFormat="1" ht="14.25" hidden="1" outlineLevel="1">
      <c r="C108" s="82"/>
      <c r="D108" s="81"/>
      <c r="E108" s="81"/>
      <c r="F108" s="81"/>
      <c r="G108" s="81"/>
      <c r="H108" s="81"/>
      <c r="I108" s="81"/>
      <c r="J108" s="81"/>
      <c r="K108" s="81"/>
      <c r="L108" s="81"/>
      <c r="M108" s="81"/>
      <c r="N108" s="120"/>
      <c r="O108" s="120"/>
      <c r="W108" s="120"/>
      <c r="X108" s="120"/>
      <c r="Y108" s="120"/>
      <c r="Z108" s="120"/>
      <c r="AA108" s="120"/>
    </row>
    <row r="109" spans="3:27" s="67" customFormat="1" ht="14.25" hidden="1" outlineLevel="1">
      <c r="C109" s="82"/>
      <c r="D109" s="81"/>
      <c r="E109" s="81"/>
      <c r="F109" s="81"/>
      <c r="G109" s="81"/>
      <c r="H109" s="81"/>
      <c r="I109" s="81"/>
      <c r="J109" s="81"/>
      <c r="K109" s="81"/>
      <c r="L109" s="81"/>
      <c r="M109" s="81"/>
      <c r="N109" s="120"/>
      <c r="O109" s="120"/>
      <c r="W109" s="120"/>
      <c r="X109" s="120"/>
      <c r="Y109" s="120"/>
      <c r="Z109" s="120"/>
      <c r="AA109" s="120"/>
    </row>
    <row r="110" spans="3:27" s="67" customFormat="1" ht="14.25" hidden="1" outlineLevel="1">
      <c r="C110" s="82"/>
      <c r="D110" s="81"/>
      <c r="E110" s="81"/>
      <c r="F110" s="81"/>
      <c r="G110" s="81"/>
      <c r="H110" s="81"/>
      <c r="I110" s="81"/>
      <c r="J110" s="81"/>
      <c r="K110" s="81"/>
      <c r="L110" s="81"/>
      <c r="M110" s="81"/>
      <c r="N110" s="120"/>
      <c r="O110" s="120"/>
      <c r="W110" s="120"/>
      <c r="X110" s="120"/>
      <c r="Y110" s="120"/>
      <c r="Z110" s="120"/>
      <c r="AA110" s="120"/>
    </row>
    <row r="111" spans="3:27" s="67" customFormat="1" ht="14.25" hidden="1" outlineLevel="1">
      <c r="C111" s="82"/>
      <c r="D111" s="81"/>
      <c r="E111" s="81"/>
      <c r="F111" s="81"/>
      <c r="G111" s="81"/>
      <c r="H111" s="81"/>
      <c r="I111" s="81"/>
      <c r="J111" s="81"/>
      <c r="K111" s="81"/>
      <c r="L111" s="81"/>
      <c r="M111" s="81"/>
      <c r="N111" s="120"/>
      <c r="O111" s="120"/>
      <c r="W111" s="120"/>
      <c r="X111" s="120"/>
      <c r="Y111" s="120"/>
      <c r="Z111" s="120"/>
      <c r="AA111" s="120"/>
    </row>
    <row r="112" spans="3:27" s="67" customFormat="1" ht="14.25" hidden="1" outlineLevel="1">
      <c r="C112" s="82"/>
      <c r="D112" s="81"/>
      <c r="E112" s="81"/>
      <c r="F112" s="81"/>
      <c r="G112" s="81"/>
      <c r="H112" s="81"/>
      <c r="I112" s="81"/>
      <c r="J112" s="81"/>
      <c r="K112" s="81"/>
      <c r="L112" s="81"/>
      <c r="M112" s="81"/>
      <c r="N112" s="120"/>
      <c r="O112" s="120"/>
      <c r="W112" s="120"/>
      <c r="X112" s="120"/>
      <c r="Y112" s="120"/>
      <c r="Z112" s="120"/>
      <c r="AA112" s="120"/>
    </row>
    <row r="113" spans="3:27" s="67" customFormat="1" ht="14.25" hidden="1" outlineLevel="1">
      <c r="C113" s="82"/>
      <c r="D113" s="81"/>
      <c r="E113" s="81"/>
      <c r="F113" s="81"/>
      <c r="G113" s="81"/>
      <c r="H113" s="81"/>
      <c r="I113" s="81"/>
      <c r="J113" s="81"/>
      <c r="K113" s="81"/>
      <c r="L113" s="81"/>
      <c r="M113" s="81"/>
      <c r="N113" s="120"/>
      <c r="O113" s="120"/>
      <c r="W113" s="120"/>
      <c r="X113" s="120"/>
      <c r="Y113" s="120"/>
      <c r="Z113" s="120"/>
      <c r="AA113" s="120"/>
    </row>
    <row r="114" spans="4:27" s="67" customFormat="1" ht="14.25" hidden="1" outlineLevel="1">
      <c r="D114" s="113" t="s">
        <v>104</v>
      </c>
      <c r="E114" s="113"/>
      <c r="F114" s="113"/>
      <c r="G114" s="113"/>
      <c r="H114" s="113"/>
      <c r="K114" s="113"/>
      <c r="L114" s="113"/>
      <c r="M114" s="113"/>
      <c r="N114" s="120"/>
      <c r="O114" s="120"/>
      <c r="W114" s="120"/>
      <c r="X114" s="120"/>
      <c r="Y114" s="120"/>
      <c r="Z114" s="120"/>
      <c r="AA114" s="120"/>
    </row>
    <row r="115" spans="4:27" s="67" customFormat="1" ht="14.25" hidden="1" outlineLevel="1">
      <c r="D115" s="113"/>
      <c r="E115" s="113"/>
      <c r="F115" s="113"/>
      <c r="G115" s="113" t="s">
        <v>81</v>
      </c>
      <c r="H115" s="113"/>
      <c r="I115" s="113">
        <f>VLOOKUP($E10,$D$76:$M$86,6,TRUE)+$J10</f>
        <v>0</v>
      </c>
      <c r="J115" s="113">
        <f>VLOOKUP($E12,$D$76:$M$86,7,TRUE)+$J12</f>
        <v>0</v>
      </c>
      <c r="K115" s="113">
        <f>VLOOKUP($E14,$D$76:$M$86,8,TRUE)+$J14</f>
        <v>0</v>
      </c>
      <c r="L115" s="113">
        <f>VLOOKUP($E16,$D$76:$M$86,9,TRUE)+$J16</f>
        <v>0</v>
      </c>
      <c r="M115" s="113">
        <f>VLOOKUP($E18,$D$76:$M$86,10,TRUE)+$J18</f>
        <v>0</v>
      </c>
      <c r="N115" s="120"/>
      <c r="O115" s="120"/>
      <c r="W115" s="120"/>
      <c r="X115" s="120"/>
      <c r="Y115" s="120"/>
      <c r="Z115" s="120"/>
      <c r="AA115" s="120"/>
    </row>
    <row r="116" spans="4:27" s="67" customFormat="1" ht="14.25" hidden="1" outlineLevel="1">
      <c r="D116" s="113"/>
      <c r="E116" s="113"/>
      <c r="F116" s="113"/>
      <c r="G116" s="113"/>
      <c r="H116" s="242" t="s">
        <v>105</v>
      </c>
      <c r="I116" s="198" t="str">
        <f>IF(I115&lt;=10000000,"①",IF(I115&lt;=20000000,"②","③"))</f>
        <v>①</v>
      </c>
      <c r="J116" s="198" t="str">
        <f>IF(J115&lt;=10000000,"①",IF(J115&lt;=20000000,"②","③"))</f>
        <v>①</v>
      </c>
      <c r="K116" s="198" t="str">
        <f>IF(K115&lt;=10000000,"①",IF(K115&lt;=20000000,"②","③"))</f>
        <v>①</v>
      </c>
      <c r="L116" s="198" t="str">
        <f>IF(L115&lt;=10000000,"①",IF(L115&lt;=20000000,"②","③"))</f>
        <v>①</v>
      </c>
      <c r="M116" s="198" t="str">
        <f>IF(M115&lt;=10000000,"①",IF(M115&lt;=20000000,"②","③"))</f>
        <v>①</v>
      </c>
      <c r="N116" s="120"/>
      <c r="O116" s="235"/>
      <c r="P116" s="78"/>
      <c r="Q116" s="78"/>
      <c r="R116" s="78"/>
      <c r="S116" s="78"/>
      <c r="T116" s="78"/>
      <c r="U116" s="78"/>
      <c r="V116" s="78"/>
      <c r="W116" s="235"/>
      <c r="X116" s="235"/>
      <c r="Y116" s="120"/>
      <c r="Z116" s="120"/>
      <c r="AA116" s="120"/>
    </row>
    <row r="117" spans="4:28" s="67" customFormat="1" ht="15.75" hidden="1" outlineLevel="1">
      <c r="D117" s="243" t="s">
        <v>106</v>
      </c>
      <c r="E117" s="81"/>
      <c r="F117" s="81"/>
      <c r="G117" s="81"/>
      <c r="H117" s="244"/>
      <c r="I117" s="113"/>
      <c r="J117" s="113"/>
      <c r="K117" s="113"/>
      <c r="L117" s="113"/>
      <c r="M117" s="113"/>
      <c r="N117" s="120"/>
      <c r="O117" s="235"/>
      <c r="P117" s="235"/>
      <c r="Q117" s="235"/>
      <c r="R117" s="235"/>
      <c r="S117" s="237"/>
      <c r="T117" s="237"/>
      <c r="U117" s="237"/>
      <c r="V117" s="237"/>
      <c r="W117" s="237"/>
      <c r="X117" s="235"/>
      <c r="Y117" s="120"/>
      <c r="Z117" s="236"/>
      <c r="AA117" s="120"/>
      <c r="AB117" s="120"/>
    </row>
    <row r="118" spans="4:28" s="67" customFormat="1" ht="14.25" hidden="1" outlineLevel="1">
      <c r="D118" s="116" t="s">
        <v>53</v>
      </c>
      <c r="E118" s="114"/>
      <c r="F118" s="114"/>
      <c r="G118" s="114"/>
      <c r="H118" s="142" t="s">
        <v>56</v>
      </c>
      <c r="I118" s="114" t="s">
        <v>47</v>
      </c>
      <c r="J118" s="114" t="s">
        <v>48</v>
      </c>
      <c r="K118" s="114" t="s">
        <v>49</v>
      </c>
      <c r="L118" s="114" t="s">
        <v>50</v>
      </c>
      <c r="M118" s="114" t="s">
        <v>51</v>
      </c>
      <c r="N118" s="120"/>
      <c r="O118" s="235"/>
      <c r="P118" s="235"/>
      <c r="Q118" s="235"/>
      <c r="R118" s="235"/>
      <c r="S118" s="235"/>
      <c r="T118" s="235"/>
      <c r="U118" s="235"/>
      <c r="V118" s="235"/>
      <c r="W118" s="235"/>
      <c r="X118" s="235"/>
      <c r="Y118" s="120"/>
      <c r="Z118" s="236"/>
      <c r="AA118" s="120"/>
      <c r="AB118" s="120"/>
    </row>
    <row r="119" spans="4:28" s="67" customFormat="1" ht="14.25" hidden="1" outlineLevel="1">
      <c r="D119" s="143" t="s">
        <v>54</v>
      </c>
      <c r="E119" s="144"/>
      <c r="F119" s="144"/>
      <c r="G119" s="117"/>
      <c r="H119" s="145"/>
      <c r="I119" s="117"/>
      <c r="J119" s="146"/>
      <c r="K119" s="118"/>
      <c r="L119" s="118"/>
      <c r="M119" s="146"/>
      <c r="N119" s="120"/>
      <c r="O119" s="235"/>
      <c r="P119" s="235"/>
      <c r="Q119" s="235"/>
      <c r="R119" s="235"/>
      <c r="S119" s="235"/>
      <c r="T119" s="235"/>
      <c r="U119" s="235"/>
      <c r="V119" s="235"/>
      <c r="W119" s="235"/>
      <c r="X119" s="235"/>
      <c r="Y119" s="120"/>
      <c r="Z119" s="236"/>
      <c r="AA119" s="120"/>
      <c r="AB119" s="120"/>
    </row>
    <row r="120" spans="4:28" s="67" customFormat="1" ht="14.25" hidden="1" outlineLevel="1">
      <c r="D120" s="123">
        <v>0</v>
      </c>
      <c r="E120" s="116" t="s">
        <v>44</v>
      </c>
      <c r="F120" s="116"/>
      <c r="G120" s="123">
        <f>D121-1</f>
        <v>3299999</v>
      </c>
      <c r="H120" s="245" t="s">
        <v>107</v>
      </c>
      <c r="I120" s="112">
        <f>MAX(0,$H$10-1100000)</f>
        <v>0</v>
      </c>
      <c r="J120" s="234">
        <f>MAX(0,$H$12-1100000)</f>
        <v>0</v>
      </c>
      <c r="K120" s="234">
        <f>MAX(0,$H$14-1100000)</f>
        <v>0</v>
      </c>
      <c r="L120" s="234">
        <f>MAX(0,$H$16-1100000)</f>
        <v>0</v>
      </c>
      <c r="M120" s="234">
        <f>MAX(0,$H$18-1100000)</f>
        <v>0</v>
      </c>
      <c r="N120" s="120"/>
      <c r="O120" s="235"/>
      <c r="P120" s="235"/>
      <c r="Q120" s="235"/>
      <c r="R120" s="235"/>
      <c r="S120" s="235"/>
      <c r="T120" s="235"/>
      <c r="U120" s="235"/>
      <c r="V120" s="235"/>
      <c r="W120" s="235"/>
      <c r="X120" s="235"/>
      <c r="Y120" s="120"/>
      <c r="Z120" s="120"/>
      <c r="AA120" s="120"/>
      <c r="AB120" s="120"/>
    </row>
    <row r="121" spans="4:28" s="67" customFormat="1" ht="14.25" hidden="1" outlineLevel="1">
      <c r="D121" s="123">
        <v>3300000</v>
      </c>
      <c r="E121" s="116" t="s">
        <v>44</v>
      </c>
      <c r="F121" s="116"/>
      <c r="G121" s="123">
        <f>D122-1</f>
        <v>4099999</v>
      </c>
      <c r="H121" s="245" t="s">
        <v>108</v>
      </c>
      <c r="I121" s="112">
        <f>ROUNDDOWN($H$10*75%-275000,0)</f>
        <v>-275000</v>
      </c>
      <c r="J121" s="234">
        <f>ROUNDDOWN($H$12*75%-275000,0)</f>
        <v>-275000</v>
      </c>
      <c r="K121" s="234">
        <f>ROUNDDOWN($H$14*75%-275000,0)</f>
        <v>-275000</v>
      </c>
      <c r="L121" s="234">
        <f>ROUNDDOWN($H$16*75%-275000,0)</f>
        <v>-275000</v>
      </c>
      <c r="M121" s="234">
        <f>ROUNDDOWN($H$18*75%-275000,0)</f>
        <v>-275000</v>
      </c>
      <c r="N121" s="120"/>
      <c r="O121" s="235"/>
      <c r="P121" s="235"/>
      <c r="Q121" s="235"/>
      <c r="R121" s="78"/>
      <c r="S121" s="235"/>
      <c r="T121" s="235"/>
      <c r="U121" s="235"/>
      <c r="V121" s="235"/>
      <c r="W121" s="235"/>
      <c r="X121" s="235"/>
      <c r="Y121" s="120"/>
      <c r="Z121" s="120"/>
      <c r="AA121" s="120"/>
      <c r="AB121" s="120"/>
    </row>
    <row r="122" spans="4:28" s="67" customFormat="1" ht="14.25" hidden="1" outlineLevel="1">
      <c r="D122" s="123">
        <v>4100000</v>
      </c>
      <c r="E122" s="116" t="s">
        <v>44</v>
      </c>
      <c r="F122" s="116"/>
      <c r="G122" s="123">
        <f>D123-1</f>
        <v>7699999</v>
      </c>
      <c r="H122" s="245" t="s">
        <v>109</v>
      </c>
      <c r="I122" s="112">
        <f>ROUNDDOWN($H$10*85%-685000,0)</f>
        <v>-685000</v>
      </c>
      <c r="J122" s="234">
        <f>ROUNDDOWN($H$12*85%-685000,0)</f>
        <v>-685000</v>
      </c>
      <c r="K122" s="234">
        <f>ROUNDDOWN($H$14*85%-685000,0)</f>
        <v>-685000</v>
      </c>
      <c r="L122" s="234">
        <f>ROUNDDOWN($H$16*85%-685000,0)</f>
        <v>-685000</v>
      </c>
      <c r="M122" s="234">
        <f>ROUNDDOWN($H$18*85%-685000,0)</f>
        <v>-685000</v>
      </c>
      <c r="N122" s="120"/>
      <c r="O122" s="235"/>
      <c r="P122" s="235"/>
      <c r="Q122" s="235"/>
      <c r="R122" s="78"/>
      <c r="S122" s="235"/>
      <c r="T122" s="235"/>
      <c r="U122" s="235"/>
      <c r="V122" s="235"/>
      <c r="W122" s="235"/>
      <c r="X122" s="235"/>
      <c r="Y122" s="120"/>
      <c r="Z122" s="120"/>
      <c r="AA122" s="120"/>
      <c r="AB122" s="120"/>
    </row>
    <row r="123" spans="4:28" s="67" customFormat="1" ht="14.25" hidden="1" outlineLevel="1">
      <c r="D123" s="123">
        <v>7700000</v>
      </c>
      <c r="E123" s="116" t="s">
        <v>44</v>
      </c>
      <c r="F123" s="116"/>
      <c r="G123" s="115">
        <v>10000000</v>
      </c>
      <c r="H123" s="245" t="s">
        <v>110</v>
      </c>
      <c r="I123" s="112">
        <f>ROUNDDOWN($H$10*95%-1455000,0)</f>
        <v>-1455000</v>
      </c>
      <c r="J123" s="234">
        <f>ROUNDDOWN($H$12*95%-1455000,0)</f>
        <v>-1455000</v>
      </c>
      <c r="K123" s="234">
        <f>ROUNDDOWN($H$14*95%-1455000,0)</f>
        <v>-1455000</v>
      </c>
      <c r="L123" s="234">
        <f>ROUNDDOWN($H$16*95%-1455000,0)</f>
        <v>-1455000</v>
      </c>
      <c r="M123" s="234">
        <f>ROUNDDOWN($H$18*95%-1455000,0)</f>
        <v>-1455000</v>
      </c>
      <c r="N123" s="120"/>
      <c r="O123" s="235"/>
      <c r="P123" s="235"/>
      <c r="Q123" s="78"/>
      <c r="R123" s="78"/>
      <c r="S123" s="78"/>
      <c r="T123" s="78"/>
      <c r="U123" s="78"/>
      <c r="V123" s="78"/>
      <c r="W123" s="78"/>
      <c r="X123" s="78"/>
      <c r="Y123" s="120"/>
      <c r="Z123" s="120"/>
      <c r="AA123" s="120"/>
      <c r="AB123" s="120"/>
    </row>
    <row r="124" spans="4:28" s="67" customFormat="1" ht="14.25" hidden="1" outlineLevel="1">
      <c r="D124" s="123">
        <v>10000000</v>
      </c>
      <c r="E124" s="116" t="s">
        <v>44</v>
      </c>
      <c r="F124" s="116"/>
      <c r="G124" s="115"/>
      <c r="H124" s="245" t="s">
        <v>111</v>
      </c>
      <c r="I124" s="112">
        <f>$H$10-1955000</f>
        <v>-1955000</v>
      </c>
      <c r="J124" s="234">
        <f>$H$12-1955000</f>
        <v>-1955000</v>
      </c>
      <c r="K124" s="234">
        <f>$H$14-1955000</f>
        <v>-1955000</v>
      </c>
      <c r="L124" s="234">
        <f>$H$16-1955000</f>
        <v>-1955000</v>
      </c>
      <c r="M124" s="234">
        <f>$H$18-1955000</f>
        <v>-1955000</v>
      </c>
      <c r="N124" s="120"/>
      <c r="O124" s="235"/>
      <c r="P124" s="235"/>
      <c r="Q124" s="78"/>
      <c r="Y124" s="120"/>
      <c r="Z124" s="120"/>
      <c r="AA124" s="120"/>
      <c r="AB124" s="120"/>
    </row>
    <row r="125" spans="4:27" s="67" customFormat="1" ht="14.25" hidden="1" outlineLevel="1">
      <c r="D125" s="143" t="s">
        <v>55</v>
      </c>
      <c r="E125" s="144"/>
      <c r="F125" s="144"/>
      <c r="G125" s="117"/>
      <c r="H125" s="147"/>
      <c r="I125" s="119"/>
      <c r="J125" s="148"/>
      <c r="K125" s="119"/>
      <c r="L125" s="119"/>
      <c r="M125" s="148"/>
      <c r="N125" s="120"/>
      <c r="O125" s="120"/>
      <c r="P125" s="120"/>
      <c r="Q125" s="173"/>
      <c r="R125" s="173"/>
      <c r="S125" s="236"/>
      <c r="T125" s="173"/>
      <c r="U125" s="173"/>
      <c r="V125" s="173"/>
      <c r="W125" s="173"/>
      <c r="X125" s="120"/>
      <c r="Y125" s="120"/>
      <c r="Z125" s="120"/>
      <c r="AA125" s="120"/>
    </row>
    <row r="126" spans="4:27" s="67" customFormat="1" ht="14.25" hidden="1" outlineLevel="1">
      <c r="D126" s="123">
        <v>0</v>
      </c>
      <c r="E126" s="116" t="s">
        <v>44</v>
      </c>
      <c r="F126" s="116"/>
      <c r="G126" s="123">
        <f>D127-1</f>
        <v>1299999</v>
      </c>
      <c r="H126" s="245" t="s">
        <v>112</v>
      </c>
      <c r="I126" s="112">
        <f>MAX(0,$H$10-600000)</f>
        <v>0</v>
      </c>
      <c r="J126" s="112">
        <f>MAX(0,$H$12-600000)</f>
        <v>0</v>
      </c>
      <c r="K126" s="112">
        <f>MAX(0,$H$14-600000)</f>
        <v>0</v>
      </c>
      <c r="L126" s="112">
        <f>MAX(0,$H$16-600000)</f>
        <v>0</v>
      </c>
      <c r="M126" s="112">
        <f>MAX(0,$H$18-600000)</f>
        <v>0</v>
      </c>
      <c r="N126" s="120"/>
      <c r="O126" s="120"/>
      <c r="P126" s="120"/>
      <c r="Q126" s="173"/>
      <c r="R126" s="173"/>
      <c r="S126" s="173"/>
      <c r="T126" s="173"/>
      <c r="U126" s="173"/>
      <c r="V126" s="173"/>
      <c r="W126" s="268"/>
      <c r="X126" s="268"/>
      <c r="Y126" s="268"/>
      <c r="Z126" s="120"/>
      <c r="AA126" s="120"/>
    </row>
    <row r="127" spans="4:27" s="67" customFormat="1" ht="14.25" hidden="1" outlineLevel="1">
      <c r="D127" s="123">
        <v>1300000</v>
      </c>
      <c r="E127" s="116" t="s">
        <v>44</v>
      </c>
      <c r="F127" s="116"/>
      <c r="G127" s="123">
        <f>D128-1</f>
        <v>4099999</v>
      </c>
      <c r="H127" s="245" t="s">
        <v>108</v>
      </c>
      <c r="I127" s="112">
        <f>ROUNDDOWN($H$10*75%-275000,0)</f>
        <v>-275000</v>
      </c>
      <c r="J127" s="234">
        <f>ROUNDDOWN($H$12*75%-275000,0)</f>
        <v>-275000</v>
      </c>
      <c r="K127" s="234">
        <f>ROUNDDOWN($H$14*75%-275000,0)</f>
        <v>-275000</v>
      </c>
      <c r="L127" s="234">
        <f>ROUNDDOWN($H$16*75%-275000,0)</f>
        <v>-275000</v>
      </c>
      <c r="M127" s="234">
        <f>ROUNDDOWN($H$18*75%-275000,0)</f>
        <v>-275000</v>
      </c>
      <c r="N127" s="120"/>
      <c r="O127" s="120"/>
      <c r="P127" s="120"/>
      <c r="Q127" s="173"/>
      <c r="R127" s="173"/>
      <c r="S127" s="173"/>
      <c r="T127" s="173"/>
      <c r="U127" s="173"/>
      <c r="V127" s="173"/>
      <c r="W127" s="268"/>
      <c r="X127" s="268"/>
      <c r="Y127" s="268"/>
      <c r="Z127" s="120"/>
      <c r="AA127" s="120"/>
    </row>
    <row r="128" spans="4:27" s="67" customFormat="1" ht="14.25" hidden="1" outlineLevel="1">
      <c r="D128" s="123">
        <v>4100000</v>
      </c>
      <c r="E128" s="116" t="s">
        <v>44</v>
      </c>
      <c r="F128" s="116"/>
      <c r="G128" s="123">
        <f>D129-1</f>
        <v>7699999</v>
      </c>
      <c r="H128" s="245" t="s">
        <v>109</v>
      </c>
      <c r="I128" s="112">
        <f>ROUNDDOWN($H$10*85%-685000,0)</f>
        <v>-685000</v>
      </c>
      <c r="J128" s="234">
        <f>ROUNDDOWN($H$12*85%-685000,0)</f>
        <v>-685000</v>
      </c>
      <c r="K128" s="234">
        <f>ROUNDDOWN($H$14*85%-685000,0)</f>
        <v>-685000</v>
      </c>
      <c r="L128" s="234">
        <f>ROUNDDOWN($H$16*85%-685000,0)</f>
        <v>-685000</v>
      </c>
      <c r="M128" s="234">
        <f>ROUNDDOWN($H$18*85%-685000,0)</f>
        <v>-685000</v>
      </c>
      <c r="N128" s="120"/>
      <c r="O128" s="120"/>
      <c r="P128" s="120"/>
      <c r="Q128" s="120"/>
      <c r="R128" s="120"/>
      <c r="S128" s="120"/>
      <c r="T128" s="120"/>
      <c r="U128" s="120"/>
      <c r="V128" s="120"/>
      <c r="W128" s="268"/>
      <c r="X128" s="268"/>
      <c r="Y128" s="268"/>
      <c r="Z128" s="120"/>
      <c r="AA128" s="120"/>
    </row>
    <row r="129" spans="4:27" s="67" customFormat="1" ht="14.25" hidden="1" outlineLevel="1">
      <c r="D129" s="123">
        <v>7700000</v>
      </c>
      <c r="E129" s="116" t="s">
        <v>44</v>
      </c>
      <c r="F129" s="116"/>
      <c r="G129" s="115">
        <v>10000000</v>
      </c>
      <c r="H129" s="245" t="s">
        <v>110</v>
      </c>
      <c r="I129" s="112">
        <f>ROUNDDOWN($H$10*95%-1455000,0)</f>
        <v>-1455000</v>
      </c>
      <c r="J129" s="234">
        <f>ROUNDDOWN($H$12*95%-1455000,0)</f>
        <v>-1455000</v>
      </c>
      <c r="K129" s="234">
        <f>ROUNDDOWN($H$14*95%-1455000,0)</f>
        <v>-1455000</v>
      </c>
      <c r="L129" s="234">
        <f>ROUNDDOWN($H$16*95%-1455000,0)</f>
        <v>-1455000</v>
      </c>
      <c r="M129" s="234">
        <f>ROUNDDOWN($H$18*95%-1455000,0)</f>
        <v>-1455000</v>
      </c>
      <c r="N129" s="120"/>
      <c r="O129" s="120"/>
      <c r="P129" s="120"/>
      <c r="Q129" s="120"/>
      <c r="R129" s="120"/>
      <c r="S129" s="120"/>
      <c r="T129" s="120"/>
      <c r="U129" s="120"/>
      <c r="V129" s="120"/>
      <c r="W129" s="120"/>
      <c r="X129" s="120"/>
      <c r="Y129" s="120"/>
      <c r="Z129" s="120"/>
      <c r="AA129" s="120"/>
    </row>
    <row r="130" spans="4:27" s="67" customFormat="1" ht="14.25" hidden="1" outlineLevel="1">
      <c r="D130" s="123">
        <v>10000000</v>
      </c>
      <c r="E130" s="116" t="s">
        <v>44</v>
      </c>
      <c r="F130" s="116"/>
      <c r="G130" s="115"/>
      <c r="H130" s="245" t="s">
        <v>113</v>
      </c>
      <c r="I130" s="112">
        <f>$H$10-1955000</f>
        <v>-1955000</v>
      </c>
      <c r="J130" s="112">
        <f>$H$12-1955000</f>
        <v>-1955000</v>
      </c>
      <c r="K130" s="112">
        <f>$H$14-1955000</f>
        <v>-1955000</v>
      </c>
      <c r="L130" s="112">
        <f>$H$16-1955000</f>
        <v>-1955000</v>
      </c>
      <c r="M130" s="112">
        <f>$H$18-1955000</f>
        <v>-1955000</v>
      </c>
      <c r="N130" s="120"/>
      <c r="O130" s="120"/>
      <c r="P130" s="120"/>
      <c r="Q130" s="120"/>
      <c r="R130" s="120"/>
      <c r="S130" s="120"/>
      <c r="T130" s="120"/>
      <c r="U130" s="120"/>
      <c r="V130" s="120"/>
      <c r="W130" s="120"/>
      <c r="X130" s="120"/>
      <c r="Y130" s="120"/>
      <c r="Z130" s="120"/>
      <c r="AA130" s="120"/>
    </row>
    <row r="131" spans="4:27" s="67" customFormat="1" ht="14.25" hidden="1" outlineLevel="1">
      <c r="D131" s="246"/>
      <c r="E131" s="191"/>
      <c r="F131" s="191"/>
      <c r="G131" s="195"/>
      <c r="H131" s="247"/>
      <c r="I131" s="199"/>
      <c r="J131" s="199"/>
      <c r="K131" s="199"/>
      <c r="L131" s="199"/>
      <c r="M131" s="199"/>
      <c r="N131" s="120"/>
      <c r="O131" s="235"/>
      <c r="P131" s="235"/>
      <c r="Q131" s="235"/>
      <c r="R131" s="235"/>
      <c r="S131" s="235"/>
      <c r="T131" s="235"/>
      <c r="U131" s="235"/>
      <c r="V131" s="235"/>
      <c r="W131" s="235"/>
      <c r="X131" s="235"/>
      <c r="Y131" s="235"/>
      <c r="Z131" s="120"/>
      <c r="AA131" s="120"/>
    </row>
    <row r="132" spans="4:28" s="67" customFormat="1" ht="14.25" hidden="1" outlineLevel="1">
      <c r="D132" s="243" t="s">
        <v>114</v>
      </c>
      <c r="E132" s="81"/>
      <c r="F132" s="81"/>
      <c r="G132" s="81"/>
      <c r="H132" s="81"/>
      <c r="I132" s="81"/>
      <c r="J132" s="81"/>
      <c r="K132" s="81"/>
      <c r="L132" s="81"/>
      <c r="M132" s="81"/>
      <c r="N132" s="120"/>
      <c r="O132" s="235"/>
      <c r="P132" s="235"/>
      <c r="Q132" s="235"/>
      <c r="R132" s="235"/>
      <c r="S132" s="237"/>
      <c r="T132" s="237"/>
      <c r="U132" s="237"/>
      <c r="V132" s="237"/>
      <c r="W132" s="237"/>
      <c r="X132" s="235"/>
      <c r="Y132" s="235"/>
      <c r="Z132" s="236"/>
      <c r="AA132" s="120"/>
      <c r="AB132" s="120"/>
    </row>
    <row r="133" spans="4:28" s="67" customFormat="1" ht="14.25" hidden="1" outlineLevel="1">
      <c r="D133" s="116" t="s">
        <v>53</v>
      </c>
      <c r="E133" s="114"/>
      <c r="F133" s="114"/>
      <c r="G133" s="114"/>
      <c r="H133" s="142" t="s">
        <v>56</v>
      </c>
      <c r="I133" s="114" t="s">
        <v>47</v>
      </c>
      <c r="J133" s="114" t="s">
        <v>48</v>
      </c>
      <c r="K133" s="114" t="s">
        <v>49</v>
      </c>
      <c r="L133" s="114" t="s">
        <v>50</v>
      </c>
      <c r="M133" s="114" t="s">
        <v>51</v>
      </c>
      <c r="N133" s="120"/>
      <c r="O133" s="235"/>
      <c r="P133" s="235"/>
      <c r="Q133" s="235"/>
      <c r="R133" s="235"/>
      <c r="S133" s="235"/>
      <c r="T133" s="235"/>
      <c r="U133" s="235"/>
      <c r="V133" s="235"/>
      <c r="W133" s="235"/>
      <c r="X133" s="235"/>
      <c r="Y133" s="235"/>
      <c r="Z133" s="236"/>
      <c r="AA133" s="120"/>
      <c r="AB133" s="120"/>
    </row>
    <row r="134" spans="4:28" s="67" customFormat="1" ht="14.25" hidden="1" outlineLevel="1">
      <c r="D134" s="143" t="s">
        <v>54</v>
      </c>
      <c r="E134" s="144"/>
      <c r="F134" s="144"/>
      <c r="G134" s="117"/>
      <c r="H134" s="145"/>
      <c r="I134" s="117"/>
      <c r="J134" s="146"/>
      <c r="K134" s="118"/>
      <c r="L134" s="118"/>
      <c r="M134" s="146"/>
      <c r="N134" s="120"/>
      <c r="O134" s="235"/>
      <c r="P134" s="235"/>
      <c r="Q134" s="235"/>
      <c r="R134" s="235"/>
      <c r="S134" s="235"/>
      <c r="T134" s="235"/>
      <c r="U134" s="235"/>
      <c r="V134" s="235"/>
      <c r="W134" s="235"/>
      <c r="X134" s="235"/>
      <c r="Y134" s="235"/>
      <c r="Z134" s="236"/>
      <c r="AA134" s="120"/>
      <c r="AB134" s="120"/>
    </row>
    <row r="135" spans="4:28" s="67" customFormat="1" ht="14.25" hidden="1" outlineLevel="1">
      <c r="D135" s="123">
        <v>0</v>
      </c>
      <c r="E135" s="116" t="s">
        <v>44</v>
      </c>
      <c r="F135" s="116"/>
      <c r="G135" s="123">
        <f>D136-1</f>
        <v>3299999</v>
      </c>
      <c r="H135" s="245" t="s">
        <v>115</v>
      </c>
      <c r="I135" s="112">
        <f>MAX(0,$H$10-1000000)</f>
        <v>0</v>
      </c>
      <c r="J135" s="234">
        <f>MAX(0,$H$12-1000000)</f>
        <v>0</v>
      </c>
      <c r="K135" s="234">
        <f>MAX(0,$H$14-1000000)</f>
        <v>0</v>
      </c>
      <c r="L135" s="234">
        <f>MAX(0,$H$16-1000000)</f>
        <v>0</v>
      </c>
      <c r="M135" s="234">
        <f>MAX(0,$H$18-1000000)</f>
        <v>0</v>
      </c>
      <c r="N135" s="120"/>
      <c r="O135" s="235"/>
      <c r="P135" s="235"/>
      <c r="Q135" s="235"/>
      <c r="R135" s="235"/>
      <c r="S135" s="235"/>
      <c r="T135" s="235"/>
      <c r="U135" s="235"/>
      <c r="V135" s="235"/>
      <c r="W135" s="235"/>
      <c r="X135" s="235"/>
      <c r="Y135" s="235"/>
      <c r="Z135" s="120"/>
      <c r="AA135" s="120"/>
      <c r="AB135" s="120"/>
    </row>
    <row r="136" spans="4:28" s="67" customFormat="1" ht="14.25" hidden="1" outlineLevel="1">
      <c r="D136" s="123">
        <v>3300000</v>
      </c>
      <c r="E136" s="116" t="s">
        <v>44</v>
      </c>
      <c r="F136" s="116"/>
      <c r="G136" s="123">
        <f>D137-1</f>
        <v>4099999</v>
      </c>
      <c r="H136" s="245" t="s">
        <v>116</v>
      </c>
      <c r="I136" s="112">
        <f>ROUNDDOWN($H$10*75%-175000,0)</f>
        <v>-175000</v>
      </c>
      <c r="J136" s="234">
        <f>ROUNDDOWN($H$12*75%-175000,0)</f>
        <v>-175000</v>
      </c>
      <c r="K136" s="234">
        <f>ROUNDDOWN($H$14*75%-175000,0)</f>
        <v>-175000</v>
      </c>
      <c r="L136" s="234">
        <f>ROUNDDOWN($H$16*75%-175000,0)</f>
        <v>-175000</v>
      </c>
      <c r="M136" s="234">
        <f>ROUNDDOWN($H$18*75%-175000,0)</f>
        <v>-175000</v>
      </c>
      <c r="N136" s="120"/>
      <c r="O136" s="235"/>
      <c r="P136" s="235"/>
      <c r="Q136" s="235"/>
      <c r="R136" s="78"/>
      <c r="S136" s="235"/>
      <c r="T136" s="235"/>
      <c r="U136" s="235"/>
      <c r="V136" s="235"/>
      <c r="W136" s="235"/>
      <c r="X136" s="235"/>
      <c r="Y136" s="235"/>
      <c r="Z136" s="120"/>
      <c r="AA136" s="120"/>
      <c r="AB136" s="120"/>
    </row>
    <row r="137" spans="4:28" s="67" customFormat="1" ht="14.25" hidden="1" outlineLevel="1">
      <c r="D137" s="123">
        <v>4100000</v>
      </c>
      <c r="E137" s="116" t="s">
        <v>44</v>
      </c>
      <c r="F137" s="116"/>
      <c r="G137" s="123">
        <f>D138-1</f>
        <v>7699999</v>
      </c>
      <c r="H137" s="245" t="s">
        <v>117</v>
      </c>
      <c r="I137" s="112">
        <f>ROUNDDOWN($H$10*85%-585000,0)</f>
        <v>-585000</v>
      </c>
      <c r="J137" s="234">
        <f>ROUNDDOWN($H$12*85%-585000,0)</f>
        <v>-585000</v>
      </c>
      <c r="K137" s="234">
        <f>ROUNDDOWN($H$14*85%-585000,0)</f>
        <v>-585000</v>
      </c>
      <c r="L137" s="234">
        <f>ROUNDDOWN($H$16*85%-585000,0)</f>
        <v>-585000</v>
      </c>
      <c r="M137" s="234">
        <f>ROUNDDOWN($H$18*85%-585000,0)</f>
        <v>-585000</v>
      </c>
      <c r="N137" s="120"/>
      <c r="O137" s="235"/>
      <c r="P137" s="235"/>
      <c r="Q137" s="235"/>
      <c r="R137" s="78"/>
      <c r="S137" s="235"/>
      <c r="T137" s="235"/>
      <c r="U137" s="235"/>
      <c r="V137" s="235"/>
      <c r="W137" s="235"/>
      <c r="X137" s="235"/>
      <c r="Y137" s="235"/>
      <c r="Z137" s="120"/>
      <c r="AA137" s="120"/>
      <c r="AB137" s="120"/>
    </row>
    <row r="138" spans="4:28" s="67" customFormat="1" ht="14.25" hidden="1" outlineLevel="1">
      <c r="D138" s="123">
        <v>7700000</v>
      </c>
      <c r="E138" s="116" t="s">
        <v>44</v>
      </c>
      <c r="F138" s="116"/>
      <c r="G138" s="115">
        <v>10000000</v>
      </c>
      <c r="H138" s="245" t="s">
        <v>118</v>
      </c>
      <c r="I138" s="112">
        <f>ROUNDDOWN($H$10*95%-1355000,0)</f>
        <v>-1355000</v>
      </c>
      <c r="J138" s="234">
        <f>ROUNDDOWN($H$12*95%-1355000,0)</f>
        <v>-1355000</v>
      </c>
      <c r="K138" s="234">
        <f>ROUNDDOWN($H$14*95%-1355000,0)</f>
        <v>-1355000</v>
      </c>
      <c r="L138" s="234">
        <f>ROUNDDOWN($H$16*95%-1355000,0)</f>
        <v>-1355000</v>
      </c>
      <c r="M138" s="234">
        <f>ROUNDDOWN($H$18*95%-1355000,0)</f>
        <v>-1355000</v>
      </c>
      <c r="N138" s="120"/>
      <c r="O138" s="235"/>
      <c r="P138" s="235"/>
      <c r="Q138" s="78"/>
      <c r="R138" s="78"/>
      <c r="S138" s="78"/>
      <c r="T138" s="78"/>
      <c r="U138" s="78"/>
      <c r="V138" s="78"/>
      <c r="W138" s="78"/>
      <c r="X138" s="78"/>
      <c r="Y138" s="235"/>
      <c r="Z138" s="120"/>
      <c r="AA138" s="120"/>
      <c r="AB138" s="120"/>
    </row>
    <row r="139" spans="4:28" s="67" customFormat="1" ht="14.25" hidden="1" outlineLevel="1">
      <c r="D139" s="123">
        <v>10000000</v>
      </c>
      <c r="E139" s="116" t="s">
        <v>44</v>
      </c>
      <c r="F139" s="116"/>
      <c r="G139" s="115"/>
      <c r="H139" s="245" t="s">
        <v>119</v>
      </c>
      <c r="I139" s="112">
        <f>$H$10-1855000</f>
        <v>-1855000</v>
      </c>
      <c r="J139" s="234">
        <f>$H$12-1855000</f>
        <v>-1855000</v>
      </c>
      <c r="K139" s="234">
        <f>$H$14-1855000</f>
        <v>-1855000</v>
      </c>
      <c r="L139" s="234">
        <f>$H$16-1855000</f>
        <v>-1855000</v>
      </c>
      <c r="M139" s="234">
        <f>$H$18-1855000</f>
        <v>-1855000</v>
      </c>
      <c r="N139" s="120"/>
      <c r="O139" s="235"/>
      <c r="P139" s="235"/>
      <c r="Q139" s="78"/>
      <c r="R139" s="78"/>
      <c r="S139" s="78"/>
      <c r="T139" s="78"/>
      <c r="U139" s="78"/>
      <c r="V139" s="78"/>
      <c r="W139" s="78"/>
      <c r="X139" s="78"/>
      <c r="Y139" s="235"/>
      <c r="Z139" s="120"/>
      <c r="AA139" s="120"/>
      <c r="AB139" s="120"/>
    </row>
    <row r="140" spans="4:27" s="67" customFormat="1" ht="14.25" hidden="1" outlineLevel="1">
      <c r="D140" s="143" t="s">
        <v>55</v>
      </c>
      <c r="E140" s="144"/>
      <c r="F140" s="144"/>
      <c r="G140" s="117"/>
      <c r="H140" s="147"/>
      <c r="I140" s="119"/>
      <c r="J140" s="148"/>
      <c r="K140" s="119"/>
      <c r="L140" s="119"/>
      <c r="M140" s="148"/>
      <c r="N140" s="120"/>
      <c r="O140" s="235"/>
      <c r="P140" s="235"/>
      <c r="Q140" s="238"/>
      <c r="R140" s="238"/>
      <c r="S140" s="239"/>
      <c r="T140" s="238"/>
      <c r="U140" s="238"/>
      <c r="V140" s="238"/>
      <c r="W140" s="238"/>
      <c r="X140" s="235"/>
      <c r="Y140" s="235"/>
      <c r="Z140" s="120"/>
      <c r="AA140" s="120"/>
    </row>
    <row r="141" spans="4:27" s="67" customFormat="1" ht="14.25" hidden="1" outlineLevel="1">
      <c r="D141" s="123">
        <v>0</v>
      </c>
      <c r="E141" s="116" t="s">
        <v>44</v>
      </c>
      <c r="F141" s="116"/>
      <c r="G141" s="123">
        <f>D142-1</f>
        <v>1299999</v>
      </c>
      <c r="H141" s="245" t="s">
        <v>120</v>
      </c>
      <c r="I141" s="112">
        <f>MAX(0,$H$10-500000)</f>
        <v>0</v>
      </c>
      <c r="J141" s="112">
        <f>MAX(0,$H$12-500000)</f>
        <v>0</v>
      </c>
      <c r="K141" s="112">
        <f>MAX(0,$H$14-500000)</f>
        <v>0</v>
      </c>
      <c r="L141" s="112">
        <f>MAX(0,$H$16-500000)</f>
        <v>0</v>
      </c>
      <c r="M141" s="112">
        <f>MAX(0,$H$18-500000)</f>
        <v>0</v>
      </c>
      <c r="N141" s="120"/>
      <c r="O141" s="235"/>
      <c r="P141" s="235"/>
      <c r="Q141" s="238"/>
      <c r="R141" s="238"/>
      <c r="S141" s="238"/>
      <c r="T141" s="238"/>
      <c r="U141" s="238"/>
      <c r="V141" s="238"/>
      <c r="W141" s="269"/>
      <c r="X141" s="269"/>
      <c r="Y141" s="269"/>
      <c r="Z141" s="120"/>
      <c r="AA141" s="120"/>
    </row>
    <row r="142" spans="4:27" s="67" customFormat="1" ht="14.25" hidden="1" outlineLevel="1">
      <c r="D142" s="123">
        <v>1300000</v>
      </c>
      <c r="E142" s="116" t="s">
        <v>44</v>
      </c>
      <c r="F142" s="116"/>
      <c r="G142" s="123">
        <f>D143-1</f>
        <v>4099999</v>
      </c>
      <c r="H142" s="245" t="s">
        <v>116</v>
      </c>
      <c r="I142" s="112">
        <f>ROUNDDOWN($H$10*75%-175000,0)</f>
        <v>-175000</v>
      </c>
      <c r="J142" s="234">
        <f>ROUNDDOWN($H$12*75%-175000,0)</f>
        <v>-175000</v>
      </c>
      <c r="K142" s="234">
        <f>ROUNDDOWN($H$14*75%-175000,0)</f>
        <v>-175000</v>
      </c>
      <c r="L142" s="234">
        <f>ROUNDDOWN($H$16*75%-175000,0)</f>
        <v>-175000</v>
      </c>
      <c r="M142" s="234">
        <f>ROUNDDOWN($H$18*75%-175000,0)</f>
        <v>-175000</v>
      </c>
      <c r="N142" s="120"/>
      <c r="O142" s="235"/>
      <c r="P142" s="235"/>
      <c r="Q142" s="238"/>
      <c r="R142" s="238"/>
      <c r="S142" s="238"/>
      <c r="T142" s="238"/>
      <c r="U142" s="238"/>
      <c r="V142" s="238"/>
      <c r="W142" s="269"/>
      <c r="X142" s="269"/>
      <c r="Y142" s="269"/>
      <c r="Z142" s="120"/>
      <c r="AA142" s="120"/>
    </row>
    <row r="143" spans="4:27" s="67" customFormat="1" ht="14.25" hidden="1" outlineLevel="1">
      <c r="D143" s="123">
        <v>4100000</v>
      </c>
      <c r="E143" s="116" t="s">
        <v>44</v>
      </c>
      <c r="F143" s="116"/>
      <c r="G143" s="123">
        <f>D144-1</f>
        <v>7699999</v>
      </c>
      <c r="H143" s="245" t="s">
        <v>117</v>
      </c>
      <c r="I143" s="112">
        <f>ROUNDDOWN($H$10*85%-585000,0)</f>
        <v>-585000</v>
      </c>
      <c r="J143" s="234">
        <f>ROUNDDOWN($H$12*85%-585000,0)</f>
        <v>-585000</v>
      </c>
      <c r="K143" s="234">
        <f>ROUNDDOWN($H$14*85%-585000,0)</f>
        <v>-585000</v>
      </c>
      <c r="L143" s="234">
        <f>ROUNDDOWN($H$16*85%-585000,0)</f>
        <v>-585000</v>
      </c>
      <c r="M143" s="234">
        <f>ROUNDDOWN($H$18*85%-585000,0)</f>
        <v>-585000</v>
      </c>
      <c r="N143" s="120"/>
      <c r="O143" s="235"/>
      <c r="P143" s="235"/>
      <c r="Q143" s="235"/>
      <c r="R143" s="235"/>
      <c r="S143" s="235"/>
      <c r="T143" s="235"/>
      <c r="U143" s="235"/>
      <c r="V143" s="235"/>
      <c r="W143" s="269"/>
      <c r="X143" s="269"/>
      <c r="Y143" s="269"/>
      <c r="Z143" s="120"/>
      <c r="AA143" s="120"/>
    </row>
    <row r="144" spans="4:27" s="67" customFormat="1" ht="14.25" hidden="1" outlineLevel="1">
      <c r="D144" s="123">
        <v>7700000</v>
      </c>
      <c r="E144" s="116" t="s">
        <v>44</v>
      </c>
      <c r="F144" s="116"/>
      <c r="G144" s="115">
        <v>10000000</v>
      </c>
      <c r="H144" s="245" t="s">
        <v>118</v>
      </c>
      <c r="I144" s="112">
        <f>ROUNDDOWN($H$10*95%-1355000,0)</f>
        <v>-1355000</v>
      </c>
      <c r="J144" s="234">
        <f>ROUNDDOWN($H$12*95%-1355000,0)</f>
        <v>-1355000</v>
      </c>
      <c r="K144" s="234">
        <f>ROUNDDOWN($H$14*95%-1355000,0)</f>
        <v>-1355000</v>
      </c>
      <c r="L144" s="234">
        <f>ROUNDDOWN($H$16*95%-1355000,0)</f>
        <v>-1355000</v>
      </c>
      <c r="M144" s="234">
        <f>ROUNDDOWN($H$18*95%-1355000,0)</f>
        <v>-1355000</v>
      </c>
      <c r="N144" s="120"/>
      <c r="O144" s="235"/>
      <c r="P144" s="235"/>
      <c r="Q144" s="235"/>
      <c r="R144" s="235"/>
      <c r="S144" s="235"/>
      <c r="T144" s="235"/>
      <c r="U144" s="235"/>
      <c r="V144" s="235"/>
      <c r="W144" s="235"/>
      <c r="X144" s="235"/>
      <c r="Y144" s="235"/>
      <c r="Z144" s="120"/>
      <c r="AA144" s="120"/>
    </row>
    <row r="145" spans="4:27" s="67" customFormat="1" ht="14.25" hidden="1" outlineLevel="1">
      <c r="D145" s="123">
        <v>10000000</v>
      </c>
      <c r="E145" s="116" t="s">
        <v>44</v>
      </c>
      <c r="F145" s="116"/>
      <c r="G145" s="115"/>
      <c r="H145" s="245" t="s">
        <v>121</v>
      </c>
      <c r="I145" s="112">
        <f>$H$10-1855000</f>
        <v>-1855000</v>
      </c>
      <c r="J145" s="112">
        <f>$H$12-1855000</f>
        <v>-1855000</v>
      </c>
      <c r="K145" s="112">
        <f>$H$14-1855000</f>
        <v>-1855000</v>
      </c>
      <c r="L145" s="112">
        <f>$H$16-1855000</f>
        <v>-1855000</v>
      </c>
      <c r="M145" s="112">
        <f>$H$18-1855000</f>
        <v>-1855000</v>
      </c>
      <c r="N145" s="120"/>
      <c r="O145" s="235"/>
      <c r="P145" s="235"/>
      <c r="Q145" s="235"/>
      <c r="R145" s="235"/>
      <c r="S145" s="235"/>
      <c r="T145" s="235"/>
      <c r="U145" s="235"/>
      <c r="V145" s="235"/>
      <c r="W145" s="235"/>
      <c r="X145" s="235"/>
      <c r="Y145" s="235"/>
      <c r="Z145" s="120"/>
      <c r="AA145" s="120"/>
    </row>
    <row r="146" spans="4:27" s="67" customFormat="1" ht="14.25" hidden="1" outlineLevel="1">
      <c r="D146" s="246"/>
      <c r="E146" s="191"/>
      <c r="F146" s="191"/>
      <c r="G146" s="195"/>
      <c r="H146" s="247"/>
      <c r="I146" s="199"/>
      <c r="J146" s="199"/>
      <c r="K146" s="199"/>
      <c r="L146" s="199"/>
      <c r="M146" s="199"/>
      <c r="N146" s="120"/>
      <c r="O146" s="235"/>
      <c r="P146" s="235"/>
      <c r="Q146" s="235"/>
      <c r="R146" s="235"/>
      <c r="S146" s="235"/>
      <c r="T146" s="235"/>
      <c r="U146" s="235"/>
      <c r="V146" s="235"/>
      <c r="W146" s="235"/>
      <c r="X146" s="235"/>
      <c r="Y146" s="235"/>
      <c r="Z146" s="120"/>
      <c r="AA146" s="120"/>
    </row>
    <row r="147" spans="4:28" s="67" customFormat="1" ht="14.25" hidden="1" outlineLevel="1">
      <c r="D147" s="243" t="s">
        <v>122</v>
      </c>
      <c r="E147" s="81"/>
      <c r="F147" s="81"/>
      <c r="G147" s="81"/>
      <c r="H147" s="81"/>
      <c r="I147" s="81"/>
      <c r="J147" s="81"/>
      <c r="K147" s="81"/>
      <c r="L147" s="81"/>
      <c r="M147" s="81"/>
      <c r="N147" s="120"/>
      <c r="O147" s="235"/>
      <c r="P147" s="235"/>
      <c r="Q147" s="235"/>
      <c r="R147" s="235"/>
      <c r="S147" s="237"/>
      <c r="T147" s="237"/>
      <c r="U147" s="237"/>
      <c r="V147" s="237"/>
      <c r="W147" s="237"/>
      <c r="X147" s="235"/>
      <c r="Y147" s="235"/>
      <c r="Z147" s="236"/>
      <c r="AA147" s="120"/>
      <c r="AB147" s="120"/>
    </row>
    <row r="148" spans="4:28" s="67" customFormat="1" ht="14.25" hidden="1" outlineLevel="1">
      <c r="D148" s="116" t="s">
        <v>53</v>
      </c>
      <c r="E148" s="114"/>
      <c r="F148" s="114"/>
      <c r="G148" s="114"/>
      <c r="H148" s="142" t="s">
        <v>56</v>
      </c>
      <c r="I148" s="114" t="s">
        <v>47</v>
      </c>
      <c r="J148" s="114" t="s">
        <v>48</v>
      </c>
      <c r="K148" s="114" t="s">
        <v>49</v>
      </c>
      <c r="L148" s="114" t="s">
        <v>50</v>
      </c>
      <c r="M148" s="114" t="s">
        <v>51</v>
      </c>
      <c r="N148" s="120"/>
      <c r="O148" s="235"/>
      <c r="P148" s="235"/>
      <c r="Q148" s="235"/>
      <c r="R148" s="235"/>
      <c r="S148" s="235"/>
      <c r="T148" s="235"/>
      <c r="U148" s="235"/>
      <c r="V148" s="235"/>
      <c r="W148" s="235"/>
      <c r="X148" s="235"/>
      <c r="Y148" s="235"/>
      <c r="Z148" s="236"/>
      <c r="AA148" s="120"/>
      <c r="AB148" s="120"/>
    </row>
    <row r="149" spans="4:28" s="67" customFormat="1" ht="14.25" hidden="1" outlineLevel="1">
      <c r="D149" s="143" t="s">
        <v>54</v>
      </c>
      <c r="E149" s="144"/>
      <c r="F149" s="144"/>
      <c r="G149" s="117"/>
      <c r="H149" s="145"/>
      <c r="I149" s="117"/>
      <c r="J149" s="146"/>
      <c r="K149" s="118"/>
      <c r="L149" s="118"/>
      <c r="M149" s="146"/>
      <c r="N149" s="120"/>
      <c r="O149" s="235"/>
      <c r="P149" s="235"/>
      <c r="Q149" s="235"/>
      <c r="R149" s="235"/>
      <c r="S149" s="235"/>
      <c r="T149" s="235"/>
      <c r="U149" s="235"/>
      <c r="V149" s="235"/>
      <c r="W149" s="235"/>
      <c r="X149" s="235"/>
      <c r="Y149" s="235"/>
      <c r="Z149" s="236"/>
      <c r="AA149" s="120"/>
      <c r="AB149" s="120"/>
    </row>
    <row r="150" spans="4:28" s="67" customFormat="1" ht="14.25" hidden="1" outlineLevel="1">
      <c r="D150" s="123">
        <v>0</v>
      </c>
      <c r="E150" s="116" t="s">
        <v>44</v>
      </c>
      <c r="F150" s="116"/>
      <c r="G150" s="123">
        <f>D151-1</f>
        <v>3299999</v>
      </c>
      <c r="H150" s="245" t="s">
        <v>123</v>
      </c>
      <c r="I150" s="112">
        <f>MAX(0,$H$10-900000)</f>
        <v>0</v>
      </c>
      <c r="J150" s="234">
        <f>MAX(0,$H$12-900000)</f>
        <v>0</v>
      </c>
      <c r="K150" s="234">
        <f>MAX(0,$H$14-900000)</f>
        <v>0</v>
      </c>
      <c r="L150" s="234">
        <f>MAX(0,$H$16-900000)</f>
        <v>0</v>
      </c>
      <c r="M150" s="234">
        <f>MAX(0,$H$18-900000)</f>
        <v>0</v>
      </c>
      <c r="N150" s="120"/>
      <c r="O150" s="235"/>
      <c r="P150" s="235"/>
      <c r="Q150" s="235"/>
      <c r="R150" s="235"/>
      <c r="S150" s="235"/>
      <c r="T150" s="235"/>
      <c r="U150" s="235"/>
      <c r="V150" s="235"/>
      <c r="W150" s="235"/>
      <c r="X150" s="235"/>
      <c r="Y150" s="235"/>
      <c r="Z150" s="120"/>
      <c r="AA150" s="120"/>
      <c r="AB150" s="120"/>
    </row>
    <row r="151" spans="4:28" s="67" customFormat="1" ht="14.25" hidden="1" outlineLevel="1">
      <c r="D151" s="123">
        <v>3300000</v>
      </c>
      <c r="E151" s="116" t="s">
        <v>44</v>
      </c>
      <c r="F151" s="116"/>
      <c r="G151" s="123">
        <f>D152-1</f>
        <v>4099999</v>
      </c>
      <c r="H151" s="245" t="s">
        <v>124</v>
      </c>
      <c r="I151" s="112">
        <f>ROUNDDOWN($H$10*75%-75000,0)</f>
        <v>-75000</v>
      </c>
      <c r="J151" s="234">
        <f>ROUNDDOWN($H$12*75%-75000,0)</f>
        <v>-75000</v>
      </c>
      <c r="K151" s="234">
        <f>ROUNDDOWN($H$14*75%-75000,0)</f>
        <v>-75000</v>
      </c>
      <c r="L151" s="234">
        <f>ROUNDDOWN($H$16*75%-75000,0)</f>
        <v>-75000</v>
      </c>
      <c r="M151" s="234">
        <f>ROUNDDOWN($H$18*75%-75000,0)</f>
        <v>-75000</v>
      </c>
      <c r="N151" s="120"/>
      <c r="O151" s="235"/>
      <c r="P151" s="235"/>
      <c r="Q151" s="235"/>
      <c r="R151" s="78"/>
      <c r="S151" s="235"/>
      <c r="T151" s="235"/>
      <c r="U151" s="235"/>
      <c r="V151" s="235"/>
      <c r="W151" s="235"/>
      <c r="X151" s="235"/>
      <c r="Y151" s="235"/>
      <c r="Z151" s="120"/>
      <c r="AA151" s="120"/>
      <c r="AB151" s="120"/>
    </row>
    <row r="152" spans="4:28" s="67" customFormat="1" ht="14.25" hidden="1" outlineLevel="1">
      <c r="D152" s="123">
        <v>4100000</v>
      </c>
      <c r="E152" s="116" t="s">
        <v>44</v>
      </c>
      <c r="F152" s="116"/>
      <c r="G152" s="123">
        <f>D153-1</f>
        <v>7699999</v>
      </c>
      <c r="H152" s="245" t="s">
        <v>125</v>
      </c>
      <c r="I152" s="112">
        <f>ROUNDDOWN($H$10*85%-485000,0)</f>
        <v>-485000</v>
      </c>
      <c r="J152" s="234">
        <f>ROUNDDOWN($H$12*85%-485000,0)</f>
        <v>-485000</v>
      </c>
      <c r="K152" s="234">
        <f>ROUNDDOWN($H$14*85%-485000,0)</f>
        <v>-485000</v>
      </c>
      <c r="L152" s="234">
        <f>ROUNDDOWN($H$16*85%-485000,0)</f>
        <v>-485000</v>
      </c>
      <c r="M152" s="234">
        <f>ROUNDDOWN($H$18*85%-485000,0)</f>
        <v>-485000</v>
      </c>
      <c r="N152" s="120"/>
      <c r="O152" s="235"/>
      <c r="P152" s="235"/>
      <c r="Q152" s="235"/>
      <c r="R152" s="78"/>
      <c r="S152" s="235"/>
      <c r="T152" s="235"/>
      <c r="U152" s="235"/>
      <c r="V152" s="235"/>
      <c r="W152" s="235"/>
      <c r="X152" s="235"/>
      <c r="Y152" s="235"/>
      <c r="Z152" s="120"/>
      <c r="AA152" s="120"/>
      <c r="AB152" s="120"/>
    </row>
    <row r="153" spans="4:28" s="67" customFormat="1" ht="14.25" hidden="1" outlineLevel="1">
      <c r="D153" s="123">
        <v>7700000</v>
      </c>
      <c r="E153" s="116" t="s">
        <v>44</v>
      </c>
      <c r="F153" s="116"/>
      <c r="G153" s="115">
        <v>10000000</v>
      </c>
      <c r="H153" s="245" t="s">
        <v>126</v>
      </c>
      <c r="I153" s="112">
        <f>ROUNDDOWN($H$10*95%-1255000,0)</f>
        <v>-1255000</v>
      </c>
      <c r="J153" s="234">
        <f>ROUNDDOWN($H$12*95%-1255000,0)</f>
        <v>-1255000</v>
      </c>
      <c r="K153" s="234">
        <f>ROUNDDOWN($H$14*95%-1255000,0)</f>
        <v>-1255000</v>
      </c>
      <c r="L153" s="234">
        <f>ROUNDDOWN($H$16*95%-1255000,0)</f>
        <v>-1255000</v>
      </c>
      <c r="M153" s="234">
        <f>ROUNDDOWN($H$18*95%-1255000,0)</f>
        <v>-1255000</v>
      </c>
      <c r="N153" s="120"/>
      <c r="O153" s="235"/>
      <c r="P153" s="235"/>
      <c r="Q153" s="78"/>
      <c r="R153" s="78"/>
      <c r="S153" s="78"/>
      <c r="T153" s="78"/>
      <c r="U153" s="78"/>
      <c r="V153" s="78"/>
      <c r="W153" s="78"/>
      <c r="X153" s="78"/>
      <c r="Y153" s="235"/>
      <c r="Z153" s="120"/>
      <c r="AA153" s="120"/>
      <c r="AB153" s="120"/>
    </row>
    <row r="154" spans="4:28" s="67" customFormat="1" ht="14.25" hidden="1" outlineLevel="1">
      <c r="D154" s="123">
        <v>10000000</v>
      </c>
      <c r="E154" s="116" t="s">
        <v>44</v>
      </c>
      <c r="F154" s="116"/>
      <c r="G154" s="115"/>
      <c r="H154" s="245" t="s">
        <v>127</v>
      </c>
      <c r="I154" s="112">
        <f>$H$10-1755000</f>
        <v>-1755000</v>
      </c>
      <c r="J154" s="234">
        <f>$H$12-1755000</f>
        <v>-1755000</v>
      </c>
      <c r="K154" s="234">
        <f>$H$14-1755000</f>
        <v>-1755000</v>
      </c>
      <c r="L154" s="234">
        <f>$H$16-1755000</f>
        <v>-1755000</v>
      </c>
      <c r="M154" s="234">
        <f>$H$18-1755000</f>
        <v>-1755000</v>
      </c>
      <c r="N154" s="120"/>
      <c r="O154" s="235"/>
      <c r="P154" s="235"/>
      <c r="Q154" s="78"/>
      <c r="R154" s="78"/>
      <c r="S154" s="78"/>
      <c r="T154" s="78"/>
      <c r="U154" s="78"/>
      <c r="V154" s="78"/>
      <c r="W154" s="78"/>
      <c r="X154" s="78"/>
      <c r="Y154" s="235"/>
      <c r="Z154" s="120"/>
      <c r="AA154" s="120"/>
      <c r="AB154" s="120"/>
    </row>
    <row r="155" spans="4:27" s="67" customFormat="1" ht="14.25" hidden="1" outlineLevel="1">
      <c r="D155" s="143" t="s">
        <v>55</v>
      </c>
      <c r="E155" s="144"/>
      <c r="F155" s="144"/>
      <c r="G155" s="117"/>
      <c r="H155" s="147"/>
      <c r="I155" s="119"/>
      <c r="J155" s="148"/>
      <c r="K155" s="119"/>
      <c r="L155" s="119"/>
      <c r="M155" s="148"/>
      <c r="N155" s="120"/>
      <c r="O155" s="235"/>
      <c r="P155" s="235"/>
      <c r="Q155" s="238"/>
      <c r="R155" s="238"/>
      <c r="S155" s="239"/>
      <c r="T155" s="238"/>
      <c r="U155" s="238"/>
      <c r="V155" s="238"/>
      <c r="W155" s="238"/>
      <c r="X155" s="235"/>
      <c r="Y155" s="235"/>
      <c r="Z155" s="120"/>
      <c r="AA155" s="120"/>
    </row>
    <row r="156" spans="4:27" s="67" customFormat="1" ht="14.25" hidden="1" outlineLevel="1">
      <c r="D156" s="123">
        <v>0</v>
      </c>
      <c r="E156" s="116" t="s">
        <v>44</v>
      </c>
      <c r="F156" s="116"/>
      <c r="G156" s="123">
        <f>D157-1</f>
        <v>1299999</v>
      </c>
      <c r="H156" s="245" t="s">
        <v>128</v>
      </c>
      <c r="I156" s="112">
        <f>MAX(0,$H$10-400000)</f>
        <v>0</v>
      </c>
      <c r="J156" s="112">
        <f>MAX(0,$H$12-400000)</f>
        <v>0</v>
      </c>
      <c r="K156" s="112">
        <f>MAX(0,$H$14-400000)</f>
        <v>0</v>
      </c>
      <c r="L156" s="112">
        <f>MAX(0,$H$16-400000)</f>
        <v>0</v>
      </c>
      <c r="M156" s="112">
        <f>MAX(0,$H$18-400000)</f>
        <v>0</v>
      </c>
      <c r="N156" s="120"/>
      <c r="O156" s="120"/>
      <c r="P156" s="120"/>
      <c r="Q156" s="173"/>
      <c r="R156" s="173"/>
      <c r="S156" s="173"/>
      <c r="T156" s="173"/>
      <c r="U156" s="173"/>
      <c r="V156" s="173"/>
      <c r="W156" s="268"/>
      <c r="X156" s="268"/>
      <c r="Y156" s="268"/>
      <c r="Z156" s="120"/>
      <c r="AA156" s="120"/>
    </row>
    <row r="157" spans="4:27" s="67" customFormat="1" ht="14.25" hidden="1" outlineLevel="1">
      <c r="D157" s="123">
        <v>1300000</v>
      </c>
      <c r="E157" s="116" t="s">
        <v>44</v>
      </c>
      <c r="F157" s="116"/>
      <c r="G157" s="123">
        <f>D158-1</f>
        <v>4099999</v>
      </c>
      <c r="H157" s="245" t="s">
        <v>124</v>
      </c>
      <c r="I157" s="112">
        <f>ROUNDDOWN($H$10*75%-75000,0)</f>
        <v>-75000</v>
      </c>
      <c r="J157" s="234">
        <f>ROUNDDOWN($H$12*75%-75000,0)</f>
        <v>-75000</v>
      </c>
      <c r="K157" s="234">
        <f>ROUNDDOWN($H$14*75%-75000,0)</f>
        <v>-75000</v>
      </c>
      <c r="L157" s="234">
        <f>ROUNDDOWN($H$16*75%-75000,0)</f>
        <v>-75000</v>
      </c>
      <c r="M157" s="234">
        <f>ROUNDDOWN($H$18*75%-75000,0)</f>
        <v>-75000</v>
      </c>
      <c r="N157" s="120"/>
      <c r="O157" s="120"/>
      <c r="P157" s="120"/>
      <c r="Q157" s="173"/>
      <c r="R157" s="173"/>
      <c r="S157" s="173"/>
      <c r="T157" s="173"/>
      <c r="U157" s="173"/>
      <c r="V157" s="173"/>
      <c r="W157" s="268"/>
      <c r="X157" s="268"/>
      <c r="Y157" s="268"/>
      <c r="Z157" s="120"/>
      <c r="AA157" s="120"/>
    </row>
    <row r="158" spans="4:27" s="67" customFormat="1" ht="14.25" hidden="1" outlineLevel="1">
      <c r="D158" s="123">
        <v>4100000</v>
      </c>
      <c r="E158" s="116" t="s">
        <v>44</v>
      </c>
      <c r="F158" s="116"/>
      <c r="G158" s="123">
        <f>D159-1</f>
        <v>7699999</v>
      </c>
      <c r="H158" s="245" t="s">
        <v>125</v>
      </c>
      <c r="I158" s="112">
        <f>ROUNDDOWN($H$10*85%-485000,0)</f>
        <v>-485000</v>
      </c>
      <c r="J158" s="234">
        <f>ROUNDDOWN($H$12*85%-485000,0)</f>
        <v>-485000</v>
      </c>
      <c r="K158" s="234">
        <f>ROUNDDOWN($H$14*85%-485000,0)</f>
        <v>-485000</v>
      </c>
      <c r="L158" s="234">
        <f>ROUNDDOWN($H$16*85%-485000,0)</f>
        <v>-485000</v>
      </c>
      <c r="M158" s="234">
        <f>ROUNDDOWN($H$18*85%-485000,0)</f>
        <v>-485000</v>
      </c>
      <c r="N158" s="120"/>
      <c r="O158" s="120"/>
      <c r="P158" s="120"/>
      <c r="Q158" s="120"/>
      <c r="R158" s="120"/>
      <c r="S158" s="120"/>
      <c r="T158" s="120"/>
      <c r="U158" s="120"/>
      <c r="V158" s="120"/>
      <c r="W158" s="268"/>
      <c r="X158" s="268"/>
      <c r="Y158" s="268"/>
      <c r="Z158" s="120"/>
      <c r="AA158" s="120"/>
    </row>
    <row r="159" spans="4:27" s="67" customFormat="1" ht="14.25" hidden="1" outlineLevel="1">
      <c r="D159" s="123">
        <v>7700000</v>
      </c>
      <c r="E159" s="116" t="s">
        <v>44</v>
      </c>
      <c r="F159" s="116"/>
      <c r="G159" s="115">
        <v>10000000</v>
      </c>
      <c r="H159" s="245" t="s">
        <v>126</v>
      </c>
      <c r="I159" s="112">
        <f>ROUNDDOWN($H$10*95%-1255000,0)</f>
        <v>-1255000</v>
      </c>
      <c r="J159" s="234">
        <f>ROUNDDOWN($H$12*95%-1255000,0)</f>
        <v>-1255000</v>
      </c>
      <c r="K159" s="234">
        <f>ROUNDDOWN($H$14*95%-1255000,0)</f>
        <v>-1255000</v>
      </c>
      <c r="L159" s="234">
        <f>ROUNDDOWN($H$16*95%-1255000,0)</f>
        <v>-1255000</v>
      </c>
      <c r="M159" s="234">
        <f>ROUNDDOWN($H$18*95%-1255000,0)</f>
        <v>-1255000</v>
      </c>
      <c r="N159" s="120"/>
      <c r="O159" s="120"/>
      <c r="P159" s="120"/>
      <c r="Q159" s="120"/>
      <c r="R159" s="120"/>
      <c r="S159" s="120"/>
      <c r="T159" s="120"/>
      <c r="U159" s="120"/>
      <c r="V159" s="120"/>
      <c r="W159" s="120"/>
      <c r="X159" s="120"/>
      <c r="Y159" s="120"/>
      <c r="Z159" s="120"/>
      <c r="AA159" s="120"/>
    </row>
    <row r="160" spans="4:27" s="67" customFormat="1" ht="14.25" hidden="1" outlineLevel="1">
      <c r="D160" s="123">
        <v>10000000</v>
      </c>
      <c r="E160" s="116" t="s">
        <v>44</v>
      </c>
      <c r="F160" s="116"/>
      <c r="G160" s="115"/>
      <c r="H160" s="245" t="s">
        <v>129</v>
      </c>
      <c r="I160" s="112">
        <f>$H$10-1755000</f>
        <v>-1755000</v>
      </c>
      <c r="J160" s="112">
        <f>$H$12-1755000</f>
        <v>-1755000</v>
      </c>
      <c r="K160" s="112">
        <f>$H$14-1755000</f>
        <v>-1755000</v>
      </c>
      <c r="L160" s="112">
        <f>$H$16-1755000</f>
        <v>-1755000</v>
      </c>
      <c r="M160" s="112">
        <f>$H$18-1755000</f>
        <v>-1755000</v>
      </c>
      <c r="N160" s="120"/>
      <c r="O160" s="120"/>
      <c r="P160" s="120"/>
      <c r="Q160" s="120"/>
      <c r="R160" s="120"/>
      <c r="S160" s="120"/>
      <c r="T160" s="120"/>
      <c r="U160" s="120"/>
      <c r="V160" s="120"/>
      <c r="W160" s="120"/>
      <c r="X160" s="120"/>
      <c r="Y160" s="120"/>
      <c r="Z160" s="120"/>
      <c r="AA160" s="120"/>
    </row>
    <row r="161" spans="16:18" ht="14.25" hidden="1" collapsed="1">
      <c r="P161" s="6"/>
      <c r="Q161" s="6"/>
      <c r="R161" s="6"/>
    </row>
    <row r="162" spans="16:18" ht="15" thickTop="1">
      <c r="P162" s="6"/>
      <c r="Q162" s="6"/>
      <c r="R162" s="6"/>
    </row>
    <row r="163" spans="16:18" ht="14.25">
      <c r="P163" s="6"/>
      <c r="Q163" s="6"/>
      <c r="R163" s="6"/>
    </row>
    <row r="164" spans="16:18" ht="14.25">
      <c r="P164" s="6"/>
      <c r="Q164" s="6"/>
      <c r="R164" s="6"/>
    </row>
    <row r="165" spans="16:18" ht="14.25">
      <c r="P165" s="6"/>
      <c r="Q165" s="6"/>
      <c r="R165" s="6"/>
    </row>
    <row r="166" spans="16:18" ht="14.25">
      <c r="P166" s="6"/>
      <c r="Q166" s="6"/>
      <c r="R166" s="6"/>
    </row>
    <row r="167" spans="16:18" ht="14.25">
      <c r="P167" s="6"/>
      <c r="Q167" s="6"/>
      <c r="R167" s="6"/>
    </row>
    <row r="168" spans="16:18" ht="14.25">
      <c r="P168" s="6"/>
      <c r="Q168" s="6"/>
      <c r="R168" s="6"/>
    </row>
    <row r="169" spans="16:18" ht="14.25">
      <c r="P169" s="6"/>
      <c r="Q169" s="6"/>
      <c r="R169" s="6"/>
    </row>
    <row r="170" spans="16:18" ht="14.25">
      <c r="P170" s="6"/>
      <c r="Q170" s="6"/>
      <c r="R170" s="6"/>
    </row>
    <row r="171" spans="16:18" ht="14.25">
      <c r="P171" s="6"/>
      <c r="Q171" s="6"/>
      <c r="R171" s="6"/>
    </row>
    <row r="172" spans="16:18" ht="14.25">
      <c r="P172" s="6"/>
      <c r="Q172" s="6"/>
      <c r="R172" s="6"/>
    </row>
    <row r="173" spans="16:18" ht="14.25">
      <c r="P173" s="6"/>
      <c r="Q173" s="6"/>
      <c r="R173" s="6"/>
    </row>
    <row r="174" spans="16:18" ht="14.25">
      <c r="P174" s="6"/>
      <c r="Q174" s="6"/>
      <c r="R174" s="6"/>
    </row>
    <row r="175" spans="16:18" ht="14.25">
      <c r="P175" s="6"/>
      <c r="Q175" s="6"/>
      <c r="R175" s="6"/>
    </row>
    <row r="176" spans="16:18" ht="14.25">
      <c r="P176" s="6"/>
      <c r="Q176" s="6"/>
      <c r="R176" s="6"/>
    </row>
    <row r="177" spans="16:18" ht="14.25">
      <c r="P177" s="6"/>
      <c r="Q177" s="6"/>
      <c r="R177" s="6"/>
    </row>
    <row r="178" spans="16:18" ht="14.25">
      <c r="P178" s="6"/>
      <c r="Q178" s="6"/>
      <c r="R178" s="6"/>
    </row>
    <row r="179" spans="16:18" ht="14.25">
      <c r="P179" s="6"/>
      <c r="Q179" s="6"/>
      <c r="R179" s="6"/>
    </row>
    <row r="180" spans="16:18" ht="14.25">
      <c r="P180" s="6"/>
      <c r="Q180" s="6"/>
      <c r="R180" s="6"/>
    </row>
    <row r="181" spans="16:18" ht="14.25">
      <c r="P181" s="6"/>
      <c r="Q181" s="6"/>
      <c r="R181" s="6"/>
    </row>
    <row r="182" spans="16:18" ht="14.25">
      <c r="P182" s="6"/>
      <c r="Q182" s="6"/>
      <c r="R182" s="6"/>
    </row>
    <row r="183" spans="16:18" ht="14.25">
      <c r="P183" s="6"/>
      <c r="Q183" s="6"/>
      <c r="R183" s="6"/>
    </row>
    <row r="184" spans="16:18" ht="14.25">
      <c r="P184" s="6"/>
      <c r="Q184" s="6"/>
      <c r="R184" s="6"/>
    </row>
    <row r="185" spans="16:18" ht="14.25">
      <c r="P185" s="6"/>
      <c r="Q185" s="6"/>
      <c r="R185" s="6"/>
    </row>
    <row r="186" spans="16:18" ht="14.25">
      <c r="P186" s="6"/>
      <c r="Q186" s="6"/>
      <c r="R186" s="6"/>
    </row>
    <row r="187" spans="16:18" ht="14.25">
      <c r="P187" s="6"/>
      <c r="Q187" s="6"/>
      <c r="R187" s="6"/>
    </row>
    <row r="188" spans="16:18" ht="14.25">
      <c r="P188" s="6"/>
      <c r="Q188" s="6"/>
      <c r="R188" s="6"/>
    </row>
    <row r="189" spans="16:18" ht="14.25">
      <c r="P189" s="6"/>
      <c r="Q189" s="6"/>
      <c r="R189" s="6"/>
    </row>
    <row r="190" spans="16:18" ht="14.25">
      <c r="P190" s="6"/>
      <c r="Q190" s="6"/>
      <c r="R190" s="6"/>
    </row>
    <row r="191" spans="16:18" ht="14.25">
      <c r="P191" s="6"/>
      <c r="Q191" s="6"/>
      <c r="R191" s="6"/>
    </row>
    <row r="192" spans="16:18" ht="14.25">
      <c r="P192" s="6"/>
      <c r="Q192" s="6"/>
      <c r="R192" s="6"/>
    </row>
    <row r="193" spans="16:18" ht="14.25">
      <c r="P193" s="6"/>
      <c r="Q193" s="6"/>
      <c r="R193" s="6"/>
    </row>
    <row r="194" spans="16:18" ht="14.25">
      <c r="P194" s="6"/>
      <c r="Q194" s="6"/>
      <c r="R194" s="6"/>
    </row>
    <row r="195" spans="16:18" ht="14.25">
      <c r="P195" s="6"/>
      <c r="Q195" s="6"/>
      <c r="R195" s="6"/>
    </row>
    <row r="196" spans="16:18" ht="14.25">
      <c r="P196" s="6"/>
      <c r="Q196" s="6"/>
      <c r="R196" s="6"/>
    </row>
    <row r="197" spans="16:18" ht="14.25">
      <c r="P197" s="6"/>
      <c r="Q197" s="6"/>
      <c r="R197" s="6"/>
    </row>
    <row r="198" spans="16:18" ht="14.25">
      <c r="P198" s="6"/>
      <c r="Q198" s="6"/>
      <c r="R198" s="6"/>
    </row>
    <row r="199" spans="16:18" ht="14.25">
      <c r="P199" s="6"/>
      <c r="Q199" s="6"/>
      <c r="R199" s="6"/>
    </row>
    <row r="200" spans="16:18" ht="14.25">
      <c r="P200" s="6"/>
      <c r="Q200" s="6"/>
      <c r="R200" s="6"/>
    </row>
    <row r="201" spans="16:18" ht="14.25">
      <c r="P201" s="6"/>
      <c r="Q201" s="6"/>
      <c r="R201" s="6"/>
    </row>
    <row r="202" spans="16:18" ht="14.25">
      <c r="P202" s="6"/>
      <c r="Q202" s="6"/>
      <c r="R202" s="6"/>
    </row>
    <row r="203" spans="16:18" ht="14.25">
      <c r="P203" s="6"/>
      <c r="Q203" s="6"/>
      <c r="R203" s="6"/>
    </row>
    <row r="204" spans="16:18" ht="14.25">
      <c r="P204" s="6"/>
      <c r="Q204" s="6"/>
      <c r="R204" s="6"/>
    </row>
    <row r="205" spans="16:18" ht="14.25">
      <c r="P205" s="6"/>
      <c r="Q205" s="6"/>
      <c r="R205" s="6"/>
    </row>
    <row r="206" spans="16:18" ht="14.25">
      <c r="P206" s="6"/>
      <c r="Q206" s="6"/>
      <c r="R206" s="6"/>
    </row>
    <row r="207" spans="16:18" ht="14.25">
      <c r="P207" s="6"/>
      <c r="Q207" s="6"/>
      <c r="R207" s="6"/>
    </row>
    <row r="208" spans="16:18" ht="14.25">
      <c r="P208" s="6"/>
      <c r="Q208" s="6"/>
      <c r="R208" s="6"/>
    </row>
    <row r="209" spans="16:18" ht="14.25">
      <c r="P209" s="6"/>
      <c r="Q209" s="6"/>
      <c r="R209" s="6"/>
    </row>
    <row r="210" spans="16:18" ht="14.25">
      <c r="P210" s="6"/>
      <c r="Q210" s="6"/>
      <c r="R210" s="6"/>
    </row>
    <row r="211" spans="16:18" ht="14.25">
      <c r="P211" s="6"/>
      <c r="Q211" s="6"/>
      <c r="R211" s="6"/>
    </row>
    <row r="212" spans="16:18" ht="14.25">
      <c r="P212" s="6"/>
      <c r="Q212" s="6"/>
      <c r="R212" s="6"/>
    </row>
    <row r="213" spans="16:18" ht="14.25">
      <c r="P213" s="6"/>
      <c r="Q213" s="6"/>
      <c r="R213" s="6"/>
    </row>
    <row r="214" spans="16:18" ht="14.25">
      <c r="P214" s="6"/>
      <c r="Q214" s="6"/>
      <c r="R214" s="6"/>
    </row>
    <row r="215" spans="16:18" ht="14.25">
      <c r="P215" s="6"/>
      <c r="Q215" s="6"/>
      <c r="R215" s="6"/>
    </row>
    <row r="216" spans="16:18" ht="14.25">
      <c r="P216" s="6"/>
      <c r="Q216" s="6"/>
      <c r="R216" s="6"/>
    </row>
    <row r="217" spans="16:18" ht="14.25">
      <c r="P217" s="6"/>
      <c r="Q217" s="6"/>
      <c r="R217" s="6"/>
    </row>
    <row r="218" spans="16:18" ht="14.25">
      <c r="P218" s="6"/>
      <c r="Q218" s="6"/>
      <c r="R218" s="6"/>
    </row>
    <row r="219" spans="16:18" ht="14.25">
      <c r="P219" s="6"/>
      <c r="Q219" s="6"/>
      <c r="R219" s="6"/>
    </row>
    <row r="220" spans="16:18" ht="14.25">
      <c r="P220" s="6"/>
      <c r="Q220" s="6"/>
      <c r="R220" s="6"/>
    </row>
    <row r="221" spans="16:18" ht="14.25">
      <c r="P221" s="6"/>
      <c r="Q221" s="6"/>
      <c r="R221" s="6"/>
    </row>
    <row r="222" spans="16:18" ht="14.25">
      <c r="P222" s="6"/>
      <c r="Q222" s="6"/>
      <c r="R222" s="6"/>
    </row>
    <row r="223" spans="16:18" ht="14.25">
      <c r="P223" s="6"/>
      <c r="Q223" s="6"/>
      <c r="R223" s="6"/>
    </row>
    <row r="224" spans="16:18" ht="14.25">
      <c r="P224" s="6"/>
      <c r="Q224" s="6"/>
      <c r="R224" s="6"/>
    </row>
    <row r="225" spans="16:18" ht="14.25">
      <c r="P225" s="6"/>
      <c r="Q225" s="6"/>
      <c r="R225" s="6"/>
    </row>
    <row r="226" spans="16:18" ht="14.25">
      <c r="P226" s="6"/>
      <c r="Q226" s="6"/>
      <c r="R226" s="6"/>
    </row>
    <row r="227" spans="16:18" ht="14.25">
      <c r="P227" s="6"/>
      <c r="Q227" s="6"/>
      <c r="R227" s="6"/>
    </row>
    <row r="228" spans="16:18" ht="14.25">
      <c r="P228" s="6"/>
      <c r="Q228" s="6"/>
      <c r="R228" s="6"/>
    </row>
    <row r="229" spans="16:18" ht="14.25">
      <c r="P229" s="6"/>
      <c r="Q229" s="6"/>
      <c r="R229" s="6"/>
    </row>
    <row r="230" spans="16:18" ht="14.25">
      <c r="P230" s="6"/>
      <c r="Q230" s="6"/>
      <c r="R230" s="6"/>
    </row>
    <row r="231" spans="16:18" ht="14.25">
      <c r="P231" s="6"/>
      <c r="Q231" s="6"/>
      <c r="R231" s="6"/>
    </row>
    <row r="232" spans="16:18" ht="14.25">
      <c r="P232" s="6"/>
      <c r="Q232" s="6"/>
      <c r="R232" s="6"/>
    </row>
    <row r="233" spans="16:18" ht="14.25">
      <c r="P233" s="6"/>
      <c r="Q233" s="6"/>
      <c r="R233" s="6"/>
    </row>
    <row r="234" spans="16:18" ht="14.25">
      <c r="P234" s="6"/>
      <c r="Q234" s="6"/>
      <c r="R234" s="6"/>
    </row>
    <row r="235" spans="16:18" ht="14.25">
      <c r="P235" s="6"/>
      <c r="Q235" s="6"/>
      <c r="R235" s="6"/>
    </row>
    <row r="236" spans="16:18" ht="14.25">
      <c r="P236" s="6"/>
      <c r="Q236" s="6"/>
      <c r="R236" s="6"/>
    </row>
    <row r="237" spans="16:18" ht="14.25">
      <c r="P237" s="6"/>
      <c r="Q237" s="6"/>
      <c r="R237" s="6"/>
    </row>
    <row r="238" spans="16:18" ht="14.25">
      <c r="P238" s="6"/>
      <c r="Q238" s="6"/>
      <c r="R238" s="6"/>
    </row>
    <row r="239" spans="16:18" ht="14.25">
      <c r="P239" s="6"/>
      <c r="Q239" s="6"/>
      <c r="R239" s="6"/>
    </row>
    <row r="240" spans="16:18" ht="14.25">
      <c r="P240" s="6"/>
      <c r="Q240" s="6"/>
      <c r="R240" s="6"/>
    </row>
    <row r="241" spans="16:18" ht="14.25">
      <c r="P241" s="6"/>
      <c r="Q241" s="6"/>
      <c r="R241" s="6"/>
    </row>
    <row r="242" spans="16:18" ht="14.25">
      <c r="P242" s="6"/>
      <c r="Q242" s="6"/>
      <c r="R242" s="6"/>
    </row>
    <row r="243" spans="16:18" ht="14.25">
      <c r="P243" s="6"/>
      <c r="Q243" s="6"/>
      <c r="R243" s="6"/>
    </row>
    <row r="244" spans="16:18" ht="14.25">
      <c r="P244" s="6"/>
      <c r="Q244" s="6"/>
      <c r="R244" s="6"/>
    </row>
    <row r="245" spans="16:18" ht="14.25">
      <c r="P245" s="6"/>
      <c r="Q245" s="6"/>
      <c r="R245" s="6"/>
    </row>
    <row r="246" spans="16:18" ht="14.25">
      <c r="P246" s="6"/>
      <c r="Q246" s="6"/>
      <c r="R246" s="6"/>
    </row>
    <row r="247" spans="16:18" ht="14.25">
      <c r="P247" s="6"/>
      <c r="Q247" s="6"/>
      <c r="R247" s="6"/>
    </row>
    <row r="248" spans="16:18" ht="14.25">
      <c r="P248" s="6"/>
      <c r="Q248" s="6"/>
      <c r="R248" s="6"/>
    </row>
    <row r="249" spans="16:18" ht="14.25">
      <c r="P249" s="6"/>
      <c r="Q249" s="6"/>
      <c r="R249" s="6"/>
    </row>
    <row r="250" spans="16:18" ht="14.25">
      <c r="P250" s="6"/>
      <c r="Q250" s="6"/>
      <c r="R250" s="6"/>
    </row>
    <row r="251" spans="16:18" ht="14.25">
      <c r="P251" s="6"/>
      <c r="Q251" s="6"/>
      <c r="R251" s="6"/>
    </row>
    <row r="252" spans="16:18" ht="14.25">
      <c r="P252" s="6"/>
      <c r="Q252" s="6"/>
      <c r="R252" s="6"/>
    </row>
    <row r="253" spans="16:18" ht="14.25">
      <c r="P253" s="6"/>
      <c r="Q253" s="6"/>
      <c r="R253" s="6"/>
    </row>
    <row r="254" spans="16:18" ht="14.25">
      <c r="P254" s="6"/>
      <c r="Q254" s="6"/>
      <c r="R254" s="6"/>
    </row>
    <row r="255" spans="16:18" ht="14.25">
      <c r="P255" s="6"/>
      <c r="Q255" s="6"/>
      <c r="R255" s="6"/>
    </row>
    <row r="256" spans="16:18" ht="14.25">
      <c r="P256" s="6"/>
      <c r="Q256" s="6"/>
      <c r="R256" s="6"/>
    </row>
    <row r="257" spans="16:18" ht="14.25">
      <c r="P257" s="6"/>
      <c r="Q257" s="6"/>
      <c r="R257" s="6"/>
    </row>
    <row r="258" spans="16:18" ht="14.25">
      <c r="P258" s="6"/>
      <c r="Q258" s="6"/>
      <c r="R258" s="6"/>
    </row>
    <row r="259" spans="16:18" ht="14.25">
      <c r="P259" s="6"/>
      <c r="Q259" s="6"/>
      <c r="R259" s="6"/>
    </row>
    <row r="260" spans="16:18" ht="14.25">
      <c r="P260" s="6"/>
      <c r="Q260" s="6"/>
      <c r="R260" s="6"/>
    </row>
    <row r="261" spans="16:18" ht="14.25">
      <c r="P261" s="6"/>
      <c r="Q261" s="6"/>
      <c r="R261" s="6"/>
    </row>
    <row r="262" spans="16:18" ht="14.25">
      <c r="P262" s="6"/>
      <c r="Q262" s="6"/>
      <c r="R262" s="6"/>
    </row>
    <row r="263" spans="16:18" ht="14.25">
      <c r="P263" s="6"/>
      <c r="Q263" s="6"/>
      <c r="R263" s="6"/>
    </row>
    <row r="264" spans="16:18" ht="14.25">
      <c r="P264" s="6"/>
      <c r="Q264" s="6"/>
      <c r="R264" s="6"/>
    </row>
    <row r="265" spans="16:18" ht="14.25">
      <c r="P265" s="6"/>
      <c r="Q265" s="6"/>
      <c r="R265" s="6"/>
    </row>
    <row r="266" spans="16:18" ht="14.25">
      <c r="P266" s="6"/>
      <c r="Q266" s="6"/>
      <c r="R266" s="6"/>
    </row>
    <row r="267" spans="16:18" ht="14.25">
      <c r="P267" s="6"/>
      <c r="Q267" s="6"/>
      <c r="R267" s="6"/>
    </row>
    <row r="268" spans="16:18" ht="14.25">
      <c r="P268" s="6"/>
      <c r="Q268" s="6"/>
      <c r="R268" s="6"/>
    </row>
    <row r="269" spans="16:18" ht="14.25">
      <c r="P269" s="6"/>
      <c r="Q269" s="6"/>
      <c r="R269" s="6"/>
    </row>
    <row r="270" spans="16:18" ht="14.25">
      <c r="P270" s="6"/>
      <c r="Q270" s="6"/>
      <c r="R270" s="6"/>
    </row>
    <row r="271" spans="16:18" ht="14.25">
      <c r="P271" s="6"/>
      <c r="Q271" s="6"/>
      <c r="R271" s="6"/>
    </row>
    <row r="272" spans="16:18" ht="14.25">
      <c r="P272" s="6"/>
      <c r="Q272" s="6"/>
      <c r="R272" s="6"/>
    </row>
    <row r="273" spans="16:18" ht="14.25">
      <c r="P273" s="6"/>
      <c r="Q273" s="6"/>
      <c r="R273" s="6"/>
    </row>
    <row r="274" spans="16:18" ht="14.25">
      <c r="P274" s="6"/>
      <c r="Q274" s="6"/>
      <c r="R274" s="6"/>
    </row>
    <row r="275" spans="16:18" ht="14.25">
      <c r="P275" s="6"/>
      <c r="Q275" s="6"/>
      <c r="R275" s="6"/>
    </row>
    <row r="276" spans="16:18" ht="14.25">
      <c r="P276" s="6"/>
      <c r="Q276" s="6"/>
      <c r="R276" s="6"/>
    </row>
    <row r="277" spans="16:18" ht="14.25">
      <c r="P277" s="6"/>
      <c r="Q277" s="6"/>
      <c r="R277" s="6"/>
    </row>
    <row r="278" spans="16:18" ht="14.25">
      <c r="P278" s="6"/>
      <c r="Q278" s="6"/>
      <c r="R278" s="6"/>
    </row>
    <row r="279" spans="16:18" ht="14.25">
      <c r="P279" s="6"/>
      <c r="Q279" s="6"/>
      <c r="R279" s="6"/>
    </row>
    <row r="280" spans="16:18" ht="14.25">
      <c r="P280" s="6"/>
      <c r="Q280" s="6"/>
      <c r="R280" s="6"/>
    </row>
    <row r="281" spans="16:18" ht="14.25">
      <c r="P281" s="6"/>
      <c r="Q281" s="6"/>
      <c r="R281" s="6"/>
    </row>
    <row r="282" spans="16:18" ht="14.25">
      <c r="P282" s="6"/>
      <c r="Q282" s="6"/>
      <c r="R282" s="6"/>
    </row>
    <row r="283" spans="16:18" ht="14.25">
      <c r="P283" s="6"/>
      <c r="Q283" s="6"/>
      <c r="R283" s="6"/>
    </row>
    <row r="284" spans="16:18" ht="14.25">
      <c r="P284" s="6"/>
      <c r="Q284" s="6"/>
      <c r="R284" s="6"/>
    </row>
    <row r="285" spans="16:18" ht="14.25">
      <c r="P285" s="6"/>
      <c r="Q285" s="6"/>
      <c r="R285" s="6"/>
    </row>
    <row r="286" spans="16:18" ht="14.25">
      <c r="P286" s="6"/>
      <c r="Q286" s="6"/>
      <c r="R286" s="6"/>
    </row>
    <row r="287" spans="16:18" ht="14.25">
      <c r="P287" s="6"/>
      <c r="Q287" s="6"/>
      <c r="R287" s="6"/>
    </row>
    <row r="288" spans="16:18" ht="14.25">
      <c r="P288" s="6"/>
      <c r="Q288" s="6"/>
      <c r="R288" s="6"/>
    </row>
    <row r="289" spans="16:18" ht="14.25">
      <c r="P289" s="6"/>
      <c r="Q289" s="6"/>
      <c r="R289" s="6"/>
    </row>
    <row r="290" spans="16:18" ht="14.25">
      <c r="P290" s="6"/>
      <c r="Q290" s="6"/>
      <c r="R290" s="6"/>
    </row>
    <row r="291" spans="16:18" ht="14.25">
      <c r="P291" s="6"/>
      <c r="Q291" s="6"/>
      <c r="R291" s="6"/>
    </row>
    <row r="292" spans="16:18" ht="14.25">
      <c r="P292" s="6"/>
      <c r="Q292" s="6"/>
      <c r="R292" s="6"/>
    </row>
    <row r="293" spans="16:18" ht="14.25">
      <c r="P293" s="6"/>
      <c r="Q293" s="6"/>
      <c r="R293" s="6"/>
    </row>
    <row r="294" spans="16:18" ht="14.25">
      <c r="P294" s="6"/>
      <c r="Q294" s="6"/>
      <c r="R294" s="6"/>
    </row>
    <row r="295" spans="16:18" ht="14.25">
      <c r="P295" s="6"/>
      <c r="Q295" s="6"/>
      <c r="R295" s="6"/>
    </row>
    <row r="296" spans="16:18" ht="14.25">
      <c r="P296" s="6"/>
      <c r="Q296" s="6"/>
      <c r="R296" s="6"/>
    </row>
    <row r="297" spans="16:18" ht="14.25">
      <c r="P297" s="6"/>
      <c r="Q297" s="6"/>
      <c r="R297" s="6"/>
    </row>
    <row r="298" spans="16:18" ht="14.25">
      <c r="P298" s="6"/>
      <c r="Q298" s="6"/>
      <c r="R298" s="6"/>
    </row>
    <row r="299" spans="16:18" ht="14.25">
      <c r="P299" s="6"/>
      <c r="Q299" s="6"/>
      <c r="R299" s="6"/>
    </row>
    <row r="300" spans="16:18" ht="14.25">
      <c r="P300" s="6"/>
      <c r="Q300" s="6"/>
      <c r="R300" s="6"/>
    </row>
    <row r="301" spans="16:18" ht="14.25">
      <c r="P301" s="6"/>
      <c r="Q301" s="6"/>
      <c r="R301" s="6"/>
    </row>
    <row r="302" spans="16:18" ht="14.25">
      <c r="P302" s="6"/>
      <c r="Q302" s="6"/>
      <c r="R302" s="6"/>
    </row>
    <row r="303" spans="16:18" ht="14.25">
      <c r="P303" s="6"/>
      <c r="Q303" s="6"/>
      <c r="R303" s="6"/>
    </row>
    <row r="304" spans="16:18" ht="14.25">
      <c r="P304" s="6"/>
      <c r="Q304" s="6"/>
      <c r="R304" s="6"/>
    </row>
    <row r="305" spans="16:18" ht="14.25">
      <c r="P305" s="6"/>
      <c r="Q305" s="6"/>
      <c r="R305" s="6"/>
    </row>
    <row r="306" spans="16:18" ht="14.25">
      <c r="P306" s="6"/>
      <c r="Q306" s="6"/>
      <c r="R306" s="6"/>
    </row>
    <row r="307" spans="16:18" ht="14.25">
      <c r="P307" s="6"/>
      <c r="Q307" s="6"/>
      <c r="R307" s="6"/>
    </row>
    <row r="308" spans="16:18" ht="14.25">
      <c r="P308" s="6"/>
      <c r="Q308" s="6"/>
      <c r="R308" s="6"/>
    </row>
    <row r="309" spans="16:18" ht="14.25">
      <c r="P309" s="6"/>
      <c r="Q309" s="6"/>
      <c r="R309" s="6"/>
    </row>
    <row r="310" spans="16:18" ht="14.25">
      <c r="P310" s="6"/>
      <c r="Q310" s="6"/>
      <c r="R310" s="6"/>
    </row>
    <row r="311" spans="16:18" ht="14.25">
      <c r="P311" s="6"/>
      <c r="Q311" s="6"/>
      <c r="R311" s="6"/>
    </row>
    <row r="312" spans="16:18" ht="14.25">
      <c r="P312" s="6"/>
      <c r="Q312" s="6"/>
      <c r="R312" s="6"/>
    </row>
    <row r="313" spans="16:18" ht="14.25">
      <c r="P313" s="6"/>
      <c r="Q313" s="6"/>
      <c r="R313" s="6"/>
    </row>
    <row r="314" spans="16:18" ht="14.25">
      <c r="P314" s="6"/>
      <c r="Q314" s="6"/>
      <c r="R314" s="6"/>
    </row>
    <row r="315" spans="16:18" ht="14.25">
      <c r="P315" s="6"/>
      <c r="Q315" s="6"/>
      <c r="R315" s="6"/>
    </row>
    <row r="316" spans="16:18" ht="14.25">
      <c r="P316" s="6"/>
      <c r="Q316" s="6"/>
      <c r="R316" s="6"/>
    </row>
    <row r="317" spans="16:18" ht="14.25">
      <c r="P317" s="6"/>
      <c r="Q317" s="6"/>
      <c r="R317" s="6"/>
    </row>
    <row r="318" spans="16:18" ht="14.25">
      <c r="P318" s="6"/>
      <c r="Q318" s="6"/>
      <c r="R318" s="6"/>
    </row>
    <row r="319" spans="16:18" ht="14.25">
      <c r="P319" s="6"/>
      <c r="Q319" s="6"/>
      <c r="R319" s="6"/>
    </row>
    <row r="320" spans="16:18" ht="14.25">
      <c r="P320" s="6"/>
      <c r="Q320" s="6"/>
      <c r="R320" s="6"/>
    </row>
    <row r="321" spans="16:18" ht="14.25">
      <c r="P321" s="6"/>
      <c r="Q321" s="6"/>
      <c r="R321" s="6"/>
    </row>
    <row r="322" spans="16:18" ht="14.25">
      <c r="P322" s="6"/>
      <c r="Q322" s="6"/>
      <c r="R322" s="6"/>
    </row>
    <row r="323" spans="16:18" ht="14.25">
      <c r="P323" s="6"/>
      <c r="Q323" s="6"/>
      <c r="R323" s="6"/>
    </row>
    <row r="324" spans="16:18" ht="14.25">
      <c r="P324" s="6"/>
      <c r="Q324" s="6"/>
      <c r="R324" s="6"/>
    </row>
    <row r="325" spans="16:18" ht="14.25">
      <c r="P325" s="6"/>
      <c r="Q325" s="6"/>
      <c r="R325" s="6"/>
    </row>
    <row r="326" spans="16:18" ht="14.25">
      <c r="P326" s="6"/>
      <c r="Q326" s="6"/>
      <c r="R326" s="6"/>
    </row>
    <row r="327" spans="16:18" ht="14.25">
      <c r="P327" s="6"/>
      <c r="Q327" s="6"/>
      <c r="R327" s="6"/>
    </row>
    <row r="328" spans="16:18" ht="14.25">
      <c r="P328" s="6"/>
      <c r="Q328" s="6"/>
      <c r="R328" s="6"/>
    </row>
    <row r="329" spans="16:18" ht="14.25">
      <c r="P329" s="6"/>
      <c r="Q329" s="6"/>
      <c r="R329" s="6"/>
    </row>
    <row r="330" spans="16:18" ht="14.25">
      <c r="P330" s="6"/>
      <c r="Q330" s="6"/>
      <c r="R330" s="6"/>
    </row>
    <row r="331" spans="16:18" ht="14.25">
      <c r="P331" s="6"/>
      <c r="Q331" s="6"/>
      <c r="R331" s="6"/>
    </row>
    <row r="332" spans="16:18" ht="14.25">
      <c r="P332" s="6"/>
      <c r="Q332" s="6"/>
      <c r="R332" s="6"/>
    </row>
    <row r="333" spans="16:18" ht="14.25">
      <c r="P333" s="6"/>
      <c r="Q333" s="6"/>
      <c r="R333" s="6"/>
    </row>
    <row r="334" spans="16:18" ht="14.25">
      <c r="P334" s="6"/>
      <c r="Q334" s="6"/>
      <c r="R334" s="6"/>
    </row>
    <row r="335" spans="16:18" ht="14.25">
      <c r="P335" s="6"/>
      <c r="Q335" s="6"/>
      <c r="R335" s="6"/>
    </row>
    <row r="336" spans="16:18" ht="14.25">
      <c r="P336" s="6"/>
      <c r="Q336" s="6"/>
      <c r="R336" s="6"/>
    </row>
    <row r="337" spans="16:18" ht="14.25">
      <c r="P337" s="6"/>
      <c r="Q337" s="6"/>
      <c r="R337" s="6"/>
    </row>
    <row r="338" spans="16:18" ht="14.25">
      <c r="P338" s="6"/>
      <c r="Q338" s="6"/>
      <c r="R338" s="6"/>
    </row>
    <row r="339" spans="16:18" ht="14.25">
      <c r="P339" s="6"/>
      <c r="Q339" s="6"/>
      <c r="R339" s="6"/>
    </row>
    <row r="340" spans="16:18" ht="14.25">
      <c r="P340" s="6"/>
      <c r="Q340" s="6"/>
      <c r="R340" s="6"/>
    </row>
    <row r="341" spans="16:18" ht="14.25">
      <c r="P341" s="6"/>
      <c r="Q341" s="6"/>
      <c r="R341" s="6"/>
    </row>
    <row r="342" spans="16:18" ht="14.25">
      <c r="P342" s="6"/>
      <c r="Q342" s="6"/>
      <c r="R342" s="6"/>
    </row>
    <row r="343" spans="16:18" ht="14.25">
      <c r="P343" s="6"/>
      <c r="Q343" s="6"/>
      <c r="R343" s="6"/>
    </row>
    <row r="344" spans="16:18" ht="14.25">
      <c r="P344" s="6"/>
      <c r="Q344" s="6"/>
      <c r="R344" s="6"/>
    </row>
    <row r="345" spans="16:18" ht="14.25">
      <c r="P345" s="6"/>
      <c r="Q345" s="6"/>
      <c r="R345" s="6"/>
    </row>
    <row r="346" spans="16:18" ht="14.25">
      <c r="P346" s="6"/>
      <c r="Q346" s="6"/>
      <c r="R346" s="6"/>
    </row>
    <row r="347" spans="16:18" ht="14.25">
      <c r="P347" s="6"/>
      <c r="Q347" s="6"/>
      <c r="R347" s="6"/>
    </row>
    <row r="348" spans="16:18" ht="14.25">
      <c r="P348" s="6"/>
      <c r="Q348" s="6"/>
      <c r="R348" s="6"/>
    </row>
    <row r="349" spans="16:18" ht="14.25">
      <c r="P349" s="6"/>
      <c r="Q349" s="6"/>
      <c r="R349" s="6"/>
    </row>
    <row r="350" spans="16:18" ht="14.25">
      <c r="P350" s="6"/>
      <c r="Q350" s="6"/>
      <c r="R350" s="6"/>
    </row>
    <row r="351" spans="16:18" ht="14.25">
      <c r="P351" s="6"/>
      <c r="Q351" s="6"/>
      <c r="R351" s="6"/>
    </row>
    <row r="352" spans="16:18" ht="14.25">
      <c r="P352" s="6"/>
      <c r="Q352" s="6"/>
      <c r="R352" s="6"/>
    </row>
    <row r="353" spans="16:18" ht="14.25">
      <c r="P353" s="6"/>
      <c r="Q353" s="6"/>
      <c r="R353" s="6"/>
    </row>
    <row r="354" spans="16:18" ht="14.25">
      <c r="P354" s="6"/>
      <c r="Q354" s="6"/>
      <c r="R354" s="6"/>
    </row>
    <row r="355" spans="16:18" ht="14.25">
      <c r="P355" s="6"/>
      <c r="Q355" s="6"/>
      <c r="R355" s="6"/>
    </row>
    <row r="356" spans="16:18" ht="14.25">
      <c r="P356" s="6"/>
      <c r="Q356" s="6"/>
      <c r="R356" s="6"/>
    </row>
    <row r="357" spans="16:18" ht="14.25">
      <c r="P357" s="6"/>
      <c r="Q357" s="6"/>
      <c r="R357" s="6"/>
    </row>
    <row r="358" spans="16:18" ht="14.25">
      <c r="P358" s="6"/>
      <c r="Q358" s="6"/>
      <c r="R358" s="6"/>
    </row>
    <row r="359" spans="16:18" ht="14.25">
      <c r="P359" s="6"/>
      <c r="Q359" s="6"/>
      <c r="R359" s="6"/>
    </row>
    <row r="360" spans="16:18" ht="14.25">
      <c r="P360" s="6"/>
      <c r="Q360" s="6"/>
      <c r="R360" s="6"/>
    </row>
    <row r="361" spans="16:18" ht="14.25">
      <c r="P361" s="6"/>
      <c r="Q361" s="6"/>
      <c r="R361" s="6"/>
    </row>
    <row r="362" spans="16:18" ht="14.25">
      <c r="P362" s="6"/>
      <c r="Q362" s="6"/>
      <c r="R362" s="6"/>
    </row>
    <row r="363" spans="16:18" ht="14.25">
      <c r="P363" s="6"/>
      <c r="Q363" s="6"/>
      <c r="R363" s="6"/>
    </row>
    <row r="364" spans="16:18" ht="14.25">
      <c r="P364" s="6"/>
      <c r="Q364" s="6"/>
      <c r="R364" s="6"/>
    </row>
    <row r="365" spans="16:18" ht="14.25">
      <c r="P365" s="6"/>
      <c r="Q365" s="6"/>
      <c r="R365" s="6"/>
    </row>
    <row r="366" spans="16:18" ht="14.25">
      <c r="P366" s="6"/>
      <c r="Q366" s="6"/>
      <c r="R366" s="6"/>
    </row>
    <row r="367" spans="16:18" ht="14.25">
      <c r="P367" s="6"/>
      <c r="Q367" s="6"/>
      <c r="R367" s="6"/>
    </row>
    <row r="368" spans="16:18" ht="14.25">
      <c r="P368" s="6"/>
      <c r="Q368" s="6"/>
      <c r="R368" s="6"/>
    </row>
    <row r="369" spans="16:18" ht="14.25">
      <c r="P369" s="6"/>
      <c r="Q369" s="6"/>
      <c r="R369" s="6"/>
    </row>
    <row r="370" spans="16:18" ht="14.25">
      <c r="P370" s="6"/>
      <c r="Q370" s="6"/>
      <c r="R370" s="6"/>
    </row>
    <row r="371" spans="16:18" ht="14.25">
      <c r="P371" s="6"/>
      <c r="Q371" s="6"/>
      <c r="R371" s="6"/>
    </row>
    <row r="372" spans="16:18" ht="14.25">
      <c r="P372" s="6"/>
      <c r="Q372" s="6"/>
      <c r="R372" s="6"/>
    </row>
    <row r="373" spans="16:18" ht="14.25">
      <c r="P373" s="6"/>
      <c r="Q373" s="6"/>
      <c r="R373" s="6"/>
    </row>
    <row r="374" spans="16:18" ht="14.25">
      <c r="P374" s="6"/>
      <c r="Q374" s="6"/>
      <c r="R374" s="6"/>
    </row>
    <row r="375" spans="16:18" ht="14.25">
      <c r="P375" s="6"/>
      <c r="Q375" s="6"/>
      <c r="R375" s="6"/>
    </row>
    <row r="376" spans="16:18" ht="14.25">
      <c r="P376" s="6"/>
      <c r="Q376" s="6"/>
      <c r="R376" s="6"/>
    </row>
    <row r="377" spans="16:18" ht="14.25">
      <c r="P377" s="6"/>
      <c r="Q377" s="6"/>
      <c r="R377" s="6"/>
    </row>
    <row r="378" spans="16:18" ht="14.25">
      <c r="P378" s="6"/>
      <c r="Q378" s="6"/>
      <c r="R378" s="6"/>
    </row>
    <row r="379" spans="16:18" ht="14.25">
      <c r="P379" s="6"/>
      <c r="Q379" s="6"/>
      <c r="R379" s="6"/>
    </row>
    <row r="380" spans="16:18" ht="14.25">
      <c r="P380" s="6"/>
      <c r="Q380" s="6"/>
      <c r="R380" s="6"/>
    </row>
    <row r="381" spans="16:18" ht="14.25">
      <c r="P381" s="6"/>
      <c r="Q381" s="6"/>
      <c r="R381" s="6"/>
    </row>
    <row r="382" spans="16:18" ht="14.25">
      <c r="P382" s="6"/>
      <c r="Q382" s="6"/>
      <c r="R382" s="6"/>
    </row>
    <row r="383" spans="16:18" ht="14.25">
      <c r="P383" s="6"/>
      <c r="Q383" s="6"/>
      <c r="R383" s="6"/>
    </row>
    <row r="384" spans="16:18" ht="14.25">
      <c r="P384" s="6"/>
      <c r="Q384" s="6"/>
      <c r="R384" s="6"/>
    </row>
    <row r="385" spans="16:18" ht="14.25">
      <c r="P385" s="6"/>
      <c r="Q385" s="6"/>
      <c r="R385" s="6"/>
    </row>
    <row r="386" spans="16:18" ht="14.25">
      <c r="P386" s="6"/>
      <c r="Q386" s="6"/>
      <c r="R386" s="6"/>
    </row>
    <row r="387" spans="16:18" ht="14.25">
      <c r="P387" s="6"/>
      <c r="Q387" s="6"/>
      <c r="R387" s="6"/>
    </row>
    <row r="388" spans="16:18" ht="14.25">
      <c r="P388" s="6"/>
      <c r="Q388" s="6"/>
      <c r="R388" s="6"/>
    </row>
    <row r="389" spans="16:18" ht="14.25">
      <c r="P389" s="6"/>
      <c r="Q389" s="6"/>
      <c r="R389" s="6"/>
    </row>
    <row r="390" spans="16:18" ht="14.25">
      <c r="P390" s="6"/>
      <c r="Q390" s="6"/>
      <c r="R390" s="6"/>
    </row>
    <row r="391" spans="16:18" ht="14.25">
      <c r="P391" s="6"/>
      <c r="Q391" s="6"/>
      <c r="R391" s="6"/>
    </row>
    <row r="392" spans="16:18" ht="14.25">
      <c r="P392" s="6"/>
      <c r="Q392" s="6"/>
      <c r="R392" s="6"/>
    </row>
    <row r="393" spans="16:18" ht="14.25">
      <c r="P393" s="6"/>
      <c r="Q393" s="6"/>
      <c r="R393" s="6"/>
    </row>
    <row r="394" spans="16:18" ht="14.25">
      <c r="P394" s="6"/>
      <c r="Q394" s="6"/>
      <c r="R394" s="6"/>
    </row>
    <row r="395" spans="16:18" ht="14.25">
      <c r="P395" s="6"/>
      <c r="Q395" s="6"/>
      <c r="R395" s="6"/>
    </row>
    <row r="396" spans="16:18" ht="14.25">
      <c r="P396" s="6"/>
      <c r="Q396" s="6"/>
      <c r="R396" s="6"/>
    </row>
    <row r="397" spans="16:18" ht="14.25">
      <c r="P397" s="6"/>
      <c r="Q397" s="6"/>
      <c r="R397" s="6"/>
    </row>
    <row r="398" spans="16:18" ht="14.25">
      <c r="P398" s="6"/>
      <c r="Q398" s="6"/>
      <c r="R398" s="6"/>
    </row>
    <row r="399" spans="16:18" ht="14.25">
      <c r="P399" s="6"/>
      <c r="Q399" s="6"/>
      <c r="R399" s="6"/>
    </row>
    <row r="400" spans="16:18" ht="14.25">
      <c r="P400" s="6"/>
      <c r="Q400" s="6"/>
      <c r="R400" s="6"/>
    </row>
    <row r="401" spans="16:18" ht="14.25">
      <c r="P401" s="6"/>
      <c r="Q401" s="6"/>
      <c r="R401" s="6"/>
    </row>
    <row r="402" spans="16:18" ht="14.25">
      <c r="P402" s="6"/>
      <c r="Q402" s="6"/>
      <c r="R402" s="6"/>
    </row>
    <row r="403" spans="16:18" ht="14.25">
      <c r="P403" s="6"/>
      <c r="Q403" s="6"/>
      <c r="R403" s="6"/>
    </row>
    <row r="404" spans="16:18" ht="14.25">
      <c r="P404" s="6"/>
      <c r="Q404" s="6"/>
      <c r="R404" s="6"/>
    </row>
    <row r="405" spans="16:18" ht="14.25">
      <c r="P405" s="6"/>
      <c r="Q405" s="6"/>
      <c r="R405" s="6"/>
    </row>
    <row r="406" spans="16:18" ht="14.25">
      <c r="P406" s="6"/>
      <c r="Q406" s="6"/>
      <c r="R406" s="6"/>
    </row>
    <row r="407" spans="16:18" ht="14.25">
      <c r="P407" s="6"/>
      <c r="Q407" s="6"/>
      <c r="R407" s="6"/>
    </row>
    <row r="408" spans="16:18" ht="14.25">
      <c r="P408" s="6"/>
      <c r="Q408" s="6"/>
      <c r="R408" s="6"/>
    </row>
    <row r="409" spans="16:18" ht="14.25">
      <c r="P409" s="6"/>
      <c r="Q409" s="6"/>
      <c r="R409" s="6"/>
    </row>
    <row r="410" spans="16:18" ht="14.25">
      <c r="P410" s="6"/>
      <c r="Q410" s="6"/>
      <c r="R410" s="6"/>
    </row>
    <row r="411" spans="16:18" ht="14.25">
      <c r="P411" s="6"/>
      <c r="Q411" s="6"/>
      <c r="R411" s="6"/>
    </row>
    <row r="412" spans="16:18" ht="14.25">
      <c r="P412" s="6"/>
      <c r="Q412" s="6"/>
      <c r="R412" s="6"/>
    </row>
    <row r="413" spans="16:18" ht="14.25">
      <c r="P413" s="6"/>
      <c r="Q413" s="6"/>
      <c r="R413" s="6"/>
    </row>
    <row r="414" spans="16:18" ht="14.25">
      <c r="P414" s="6"/>
      <c r="Q414" s="6"/>
      <c r="R414" s="6"/>
    </row>
    <row r="415" spans="16:18" ht="14.25">
      <c r="P415" s="6"/>
      <c r="Q415" s="6"/>
      <c r="R415" s="6"/>
    </row>
    <row r="416" spans="16:18" ht="14.25">
      <c r="P416" s="6"/>
      <c r="Q416" s="6"/>
      <c r="R416" s="6"/>
    </row>
    <row r="417" spans="16:18" ht="14.25">
      <c r="P417" s="6"/>
      <c r="Q417" s="6"/>
      <c r="R417" s="6"/>
    </row>
    <row r="418" spans="16:18" ht="14.25">
      <c r="P418" s="6"/>
      <c r="Q418" s="6"/>
      <c r="R418" s="6"/>
    </row>
    <row r="419" spans="16:18" ht="14.25">
      <c r="P419" s="6"/>
      <c r="Q419" s="6"/>
      <c r="R419" s="6"/>
    </row>
    <row r="420" spans="16:18" ht="14.25">
      <c r="P420" s="6"/>
      <c r="Q420" s="6"/>
      <c r="R420" s="6"/>
    </row>
    <row r="421" spans="16:18" ht="14.25">
      <c r="P421" s="6"/>
      <c r="Q421" s="6"/>
      <c r="R421" s="6"/>
    </row>
    <row r="422" spans="16:18" ht="14.25">
      <c r="P422" s="6"/>
      <c r="Q422" s="6"/>
      <c r="R422" s="6"/>
    </row>
    <row r="423" spans="16:18" ht="14.25">
      <c r="P423" s="6"/>
      <c r="Q423" s="6"/>
      <c r="R423" s="6"/>
    </row>
    <row r="424" spans="16:18" ht="14.25">
      <c r="P424" s="6"/>
      <c r="Q424" s="6"/>
      <c r="R424" s="6"/>
    </row>
    <row r="425" spans="16:18" ht="14.25">
      <c r="P425" s="6"/>
      <c r="Q425" s="6"/>
      <c r="R425" s="6"/>
    </row>
    <row r="426" spans="16:18" ht="14.25">
      <c r="P426" s="6"/>
      <c r="Q426" s="6"/>
      <c r="R426" s="6"/>
    </row>
    <row r="427" spans="16:18" ht="14.25">
      <c r="P427" s="6"/>
      <c r="Q427" s="6"/>
      <c r="R427" s="6"/>
    </row>
    <row r="428" spans="16:18" ht="14.25">
      <c r="P428" s="6"/>
      <c r="Q428" s="6"/>
      <c r="R428" s="6"/>
    </row>
    <row r="429" spans="16:18" ht="14.25">
      <c r="P429" s="6"/>
      <c r="Q429" s="6"/>
      <c r="R429" s="6"/>
    </row>
    <row r="430" spans="16:18" ht="14.25">
      <c r="P430" s="6"/>
      <c r="Q430" s="6"/>
      <c r="R430" s="6"/>
    </row>
    <row r="431" spans="16:18" ht="14.25">
      <c r="P431" s="6"/>
      <c r="Q431" s="6"/>
      <c r="R431" s="6"/>
    </row>
    <row r="432" spans="16:18" ht="14.25">
      <c r="P432" s="6"/>
      <c r="Q432" s="6"/>
      <c r="R432" s="6"/>
    </row>
    <row r="433" spans="16:18" ht="14.25">
      <c r="P433" s="6"/>
      <c r="Q433" s="6"/>
      <c r="R433" s="6"/>
    </row>
    <row r="434" spans="16:18" ht="14.25">
      <c r="P434" s="6"/>
      <c r="Q434" s="6"/>
      <c r="R434" s="6"/>
    </row>
    <row r="435" spans="16:18" ht="14.25">
      <c r="P435" s="6"/>
      <c r="Q435" s="6"/>
      <c r="R435" s="6"/>
    </row>
    <row r="436" spans="16:18" ht="14.25">
      <c r="P436" s="6"/>
      <c r="Q436" s="6"/>
      <c r="R436" s="6"/>
    </row>
    <row r="437" spans="16:18" ht="14.25">
      <c r="P437" s="6"/>
      <c r="Q437" s="6"/>
      <c r="R437" s="6"/>
    </row>
    <row r="438" spans="16:18" ht="14.25">
      <c r="P438" s="6"/>
      <c r="Q438" s="6"/>
      <c r="R438" s="6"/>
    </row>
    <row r="439" spans="16:18" ht="14.25">
      <c r="P439" s="6"/>
      <c r="Q439" s="6"/>
      <c r="R439" s="6"/>
    </row>
    <row r="440" spans="16:18" ht="14.25">
      <c r="P440" s="6"/>
      <c r="Q440" s="6"/>
      <c r="R440" s="6"/>
    </row>
    <row r="441" spans="16:18" ht="14.25">
      <c r="P441" s="6"/>
      <c r="Q441" s="6"/>
      <c r="R441" s="6"/>
    </row>
    <row r="442" spans="16:18" ht="14.25">
      <c r="P442" s="6"/>
      <c r="Q442" s="6"/>
      <c r="R442" s="6"/>
    </row>
    <row r="443" spans="16:18" ht="14.25">
      <c r="P443" s="6"/>
      <c r="Q443" s="6"/>
      <c r="R443" s="6"/>
    </row>
    <row r="444" spans="16:18" ht="14.25">
      <c r="P444" s="6"/>
      <c r="Q444" s="6"/>
      <c r="R444" s="6"/>
    </row>
    <row r="445" spans="16:18" ht="14.25">
      <c r="P445" s="6"/>
      <c r="Q445" s="6"/>
      <c r="R445" s="6"/>
    </row>
    <row r="446" spans="16:18" ht="14.25">
      <c r="P446" s="6"/>
      <c r="Q446" s="6"/>
      <c r="R446" s="6"/>
    </row>
    <row r="447" spans="16:18" ht="14.25">
      <c r="P447" s="6"/>
      <c r="Q447" s="6"/>
      <c r="R447" s="6"/>
    </row>
    <row r="448" spans="16:18" ht="14.25">
      <c r="P448" s="6"/>
      <c r="Q448" s="6"/>
      <c r="R448" s="6"/>
    </row>
    <row r="449" spans="16:18" ht="14.25">
      <c r="P449" s="6"/>
      <c r="Q449" s="6"/>
      <c r="R449" s="6"/>
    </row>
    <row r="450" spans="16:18" ht="14.25">
      <c r="P450" s="6"/>
      <c r="Q450" s="6"/>
      <c r="R450" s="6"/>
    </row>
    <row r="451" spans="16:18" ht="14.25">
      <c r="P451" s="6"/>
      <c r="Q451" s="6"/>
      <c r="R451" s="6"/>
    </row>
    <row r="452" spans="16:18" ht="14.25">
      <c r="P452" s="6"/>
      <c r="Q452" s="6"/>
      <c r="R452" s="6"/>
    </row>
    <row r="453" spans="16:18" ht="14.25">
      <c r="P453" s="6"/>
      <c r="Q453" s="6"/>
      <c r="R453" s="6"/>
    </row>
    <row r="454" spans="16:18" ht="14.25">
      <c r="P454" s="6"/>
      <c r="Q454" s="6"/>
      <c r="R454" s="6"/>
    </row>
    <row r="455" spans="16:18" ht="14.25">
      <c r="P455" s="6"/>
      <c r="Q455" s="6"/>
      <c r="R455" s="6"/>
    </row>
    <row r="456" spans="16:18" ht="14.25">
      <c r="P456" s="6"/>
      <c r="Q456" s="6"/>
      <c r="R456" s="6"/>
    </row>
    <row r="457" spans="16:18" ht="14.25">
      <c r="P457" s="6"/>
      <c r="Q457" s="6"/>
      <c r="R457" s="6"/>
    </row>
    <row r="458" spans="16:18" ht="14.25">
      <c r="P458" s="6"/>
      <c r="Q458" s="6"/>
      <c r="R458" s="6"/>
    </row>
    <row r="459" spans="16:18" ht="14.25">
      <c r="P459" s="6"/>
      <c r="Q459" s="6"/>
      <c r="R459" s="6"/>
    </row>
    <row r="460" spans="16:18" ht="14.25">
      <c r="P460" s="6"/>
      <c r="Q460" s="6"/>
      <c r="R460" s="6"/>
    </row>
    <row r="461" spans="16:18" ht="14.25">
      <c r="P461" s="6"/>
      <c r="Q461" s="6"/>
      <c r="R461" s="6"/>
    </row>
    <row r="462" spans="16:18" ht="14.25">
      <c r="P462" s="6"/>
      <c r="Q462" s="6"/>
      <c r="R462" s="6"/>
    </row>
    <row r="463" spans="16:18" ht="14.25">
      <c r="P463" s="6"/>
      <c r="Q463" s="6"/>
      <c r="R463" s="6"/>
    </row>
    <row r="464" spans="16:18" ht="14.25">
      <c r="P464" s="6"/>
      <c r="Q464" s="6"/>
      <c r="R464" s="6"/>
    </row>
    <row r="465" spans="16:18" ht="14.25">
      <c r="P465" s="6"/>
      <c r="Q465" s="6"/>
      <c r="R465" s="6"/>
    </row>
    <row r="466" spans="16:18" ht="14.25">
      <c r="P466" s="6"/>
      <c r="Q466" s="6"/>
      <c r="R466" s="6"/>
    </row>
    <row r="467" spans="16:18" ht="14.25">
      <c r="P467" s="6"/>
      <c r="Q467" s="6"/>
      <c r="R467" s="6"/>
    </row>
    <row r="468" spans="16:18" ht="14.25">
      <c r="P468" s="6"/>
      <c r="Q468" s="6"/>
      <c r="R468" s="6"/>
    </row>
    <row r="469" spans="16:18" ht="14.25">
      <c r="P469" s="6"/>
      <c r="Q469" s="6"/>
      <c r="R469" s="6"/>
    </row>
    <row r="470" spans="16:18" ht="14.25">
      <c r="P470" s="6"/>
      <c r="Q470" s="6"/>
      <c r="R470" s="6"/>
    </row>
    <row r="471" spans="16:18" ht="14.25">
      <c r="P471" s="6"/>
      <c r="Q471" s="6"/>
      <c r="R471" s="6"/>
    </row>
    <row r="472" spans="16:18" ht="14.25">
      <c r="P472" s="6"/>
      <c r="Q472" s="6"/>
      <c r="R472" s="6"/>
    </row>
    <row r="473" spans="16:18" ht="14.25">
      <c r="P473" s="6"/>
      <c r="Q473" s="6"/>
      <c r="R473" s="6"/>
    </row>
    <row r="474" spans="16:18" ht="14.25">
      <c r="P474" s="6"/>
      <c r="Q474" s="6"/>
      <c r="R474" s="6"/>
    </row>
    <row r="475" spans="16:18" ht="14.25">
      <c r="P475" s="6"/>
      <c r="Q475" s="6"/>
      <c r="R475" s="6"/>
    </row>
    <row r="476" spans="16:18" ht="14.25">
      <c r="P476" s="6"/>
      <c r="Q476" s="6"/>
      <c r="R476" s="6"/>
    </row>
    <row r="477" spans="16:18" ht="14.25">
      <c r="P477" s="6"/>
      <c r="Q477" s="6"/>
      <c r="R477" s="6"/>
    </row>
    <row r="478" spans="16:18" ht="14.25">
      <c r="P478" s="6"/>
      <c r="Q478" s="6"/>
      <c r="R478" s="6"/>
    </row>
    <row r="479" spans="16:18" ht="14.25">
      <c r="P479" s="6"/>
      <c r="Q479" s="6"/>
      <c r="R479" s="6"/>
    </row>
    <row r="480" spans="16:18" ht="14.25">
      <c r="P480" s="6"/>
      <c r="Q480" s="6"/>
      <c r="R480" s="6"/>
    </row>
    <row r="481" spans="16:18" ht="14.25">
      <c r="P481" s="6"/>
      <c r="Q481" s="6"/>
      <c r="R481" s="6"/>
    </row>
    <row r="482" spans="16:18" ht="14.25">
      <c r="P482" s="6"/>
      <c r="Q482" s="6"/>
      <c r="R482" s="6"/>
    </row>
    <row r="483" spans="16:18" ht="14.25">
      <c r="P483" s="6"/>
      <c r="Q483" s="6"/>
      <c r="R483" s="6"/>
    </row>
    <row r="484" spans="16:18" ht="14.25">
      <c r="P484" s="6"/>
      <c r="Q484" s="6"/>
      <c r="R484" s="6"/>
    </row>
    <row r="485" spans="16:18" ht="14.25">
      <c r="P485" s="6"/>
      <c r="Q485" s="6"/>
      <c r="R485" s="6"/>
    </row>
    <row r="486" spans="16:18" ht="14.25">
      <c r="P486" s="6"/>
      <c r="Q486" s="6"/>
      <c r="R486" s="6"/>
    </row>
    <row r="487" spans="16:18" ht="14.25">
      <c r="P487" s="6"/>
      <c r="Q487" s="6"/>
      <c r="R487" s="6"/>
    </row>
    <row r="488" spans="16:18" ht="14.25">
      <c r="P488" s="6"/>
      <c r="Q488" s="6"/>
      <c r="R488" s="6"/>
    </row>
    <row r="489" spans="16:18" ht="14.25">
      <c r="P489" s="6"/>
      <c r="Q489" s="6"/>
      <c r="R489" s="6"/>
    </row>
    <row r="490" spans="16:18" ht="14.25">
      <c r="P490" s="6"/>
      <c r="Q490" s="6"/>
      <c r="R490" s="6"/>
    </row>
    <row r="491" spans="7:19" ht="14.25">
      <c r="G491" s="6"/>
      <c r="I491" s="6"/>
      <c r="K491" s="6"/>
      <c r="L491" s="6"/>
      <c r="M491" s="6"/>
      <c r="N491" s="6"/>
      <c r="O491" s="6"/>
      <c r="P491" s="6"/>
      <c r="Q491" s="6"/>
      <c r="R491" s="6"/>
      <c r="S491" s="6"/>
    </row>
    <row r="492" spans="7:19" ht="14.25">
      <c r="G492" s="6"/>
      <c r="I492" s="6"/>
      <c r="K492" s="6"/>
      <c r="L492" s="6"/>
      <c r="M492" s="6"/>
      <c r="N492" s="6"/>
      <c r="O492" s="6"/>
      <c r="P492" s="6"/>
      <c r="Q492" s="6"/>
      <c r="R492" s="6"/>
      <c r="S492" s="6"/>
    </row>
    <row r="493" spans="7:19" ht="14.25">
      <c r="G493" s="6"/>
      <c r="I493" s="6"/>
      <c r="K493" s="6"/>
      <c r="L493" s="6"/>
      <c r="M493" s="6"/>
      <c r="N493" s="6"/>
      <c r="O493" s="6"/>
      <c r="P493" s="6"/>
      <c r="Q493" s="6"/>
      <c r="R493" s="6"/>
      <c r="S493" s="6"/>
    </row>
    <row r="494" spans="7:19" ht="14.25">
      <c r="G494" s="6"/>
      <c r="I494" s="6"/>
      <c r="K494" s="6"/>
      <c r="L494" s="6"/>
      <c r="M494" s="6"/>
      <c r="N494" s="6"/>
      <c r="O494" s="6"/>
      <c r="P494" s="6"/>
      <c r="Q494" s="6"/>
      <c r="R494" s="6"/>
      <c r="S494" s="6"/>
    </row>
    <row r="495" spans="7:19" ht="14.25">
      <c r="G495" s="6"/>
      <c r="I495" s="6"/>
      <c r="K495" s="6"/>
      <c r="L495" s="6"/>
      <c r="M495" s="6"/>
      <c r="N495" s="6"/>
      <c r="O495" s="6"/>
      <c r="P495" s="6"/>
      <c r="Q495" s="6"/>
      <c r="R495" s="6"/>
      <c r="S495" s="6"/>
    </row>
    <row r="496" spans="7:19" ht="14.25">
      <c r="G496" s="6"/>
      <c r="I496" s="6"/>
      <c r="K496" s="6"/>
      <c r="L496" s="6"/>
      <c r="M496" s="6"/>
      <c r="N496" s="6"/>
      <c r="O496" s="6"/>
      <c r="P496" s="6"/>
      <c r="Q496" s="6"/>
      <c r="R496" s="6"/>
      <c r="S496" s="6"/>
    </row>
    <row r="497" spans="7:19" ht="14.25">
      <c r="G497" s="6"/>
      <c r="I497" s="6"/>
      <c r="K497" s="6"/>
      <c r="L497" s="6"/>
      <c r="M497" s="6"/>
      <c r="N497" s="6"/>
      <c r="O497" s="6"/>
      <c r="P497" s="6"/>
      <c r="Q497" s="6"/>
      <c r="R497" s="6"/>
      <c r="S497" s="6"/>
    </row>
    <row r="498" spans="7:19" ht="14.25">
      <c r="G498" s="6"/>
      <c r="I498" s="6"/>
      <c r="K498" s="6"/>
      <c r="L498" s="6"/>
      <c r="M498" s="6"/>
      <c r="N498" s="6"/>
      <c r="O498" s="6"/>
      <c r="P498" s="6"/>
      <c r="Q498" s="6"/>
      <c r="R498" s="6"/>
      <c r="S498" s="6"/>
    </row>
    <row r="499" spans="7:19" ht="14.25">
      <c r="G499" s="6"/>
      <c r="I499" s="6"/>
      <c r="K499" s="6"/>
      <c r="L499" s="6"/>
      <c r="M499" s="6"/>
      <c r="N499" s="6"/>
      <c r="O499" s="6"/>
      <c r="P499" s="6"/>
      <c r="Q499" s="6"/>
      <c r="R499" s="6"/>
      <c r="S499" s="6"/>
    </row>
    <row r="500" spans="7:19" ht="14.25">
      <c r="G500" s="6"/>
      <c r="I500" s="6"/>
      <c r="K500" s="6"/>
      <c r="L500" s="6"/>
      <c r="M500" s="6"/>
      <c r="N500" s="6"/>
      <c r="O500" s="6"/>
      <c r="P500" s="6"/>
      <c r="Q500" s="6"/>
      <c r="R500" s="6"/>
      <c r="S500" s="6"/>
    </row>
    <row r="501" spans="7:19" ht="14.25">
      <c r="G501" s="6"/>
      <c r="I501" s="6"/>
      <c r="K501" s="6"/>
      <c r="L501" s="6"/>
      <c r="M501" s="6"/>
      <c r="N501" s="6"/>
      <c r="O501" s="6"/>
      <c r="P501" s="6"/>
      <c r="Q501" s="6"/>
      <c r="R501" s="6"/>
      <c r="S501" s="6"/>
    </row>
    <row r="502" spans="7:19" ht="14.25">
      <c r="G502" s="6"/>
      <c r="I502" s="6"/>
      <c r="K502" s="6"/>
      <c r="L502" s="6"/>
      <c r="M502" s="6"/>
      <c r="N502" s="6"/>
      <c r="O502" s="6"/>
      <c r="P502" s="6"/>
      <c r="Q502" s="6"/>
      <c r="R502" s="6"/>
      <c r="S502" s="6"/>
    </row>
    <row r="503" spans="7:19" ht="14.25">
      <c r="G503" s="6"/>
      <c r="I503" s="6"/>
      <c r="K503" s="6"/>
      <c r="L503" s="6"/>
      <c r="M503" s="6"/>
      <c r="N503" s="6"/>
      <c r="O503" s="6"/>
      <c r="P503" s="6"/>
      <c r="Q503" s="6"/>
      <c r="R503" s="6"/>
      <c r="S503" s="6"/>
    </row>
    <row r="504" spans="7:19" ht="14.25">
      <c r="G504" s="6"/>
      <c r="I504" s="6"/>
      <c r="K504" s="6"/>
      <c r="L504" s="6"/>
      <c r="M504" s="6"/>
      <c r="N504" s="6"/>
      <c r="O504" s="6"/>
      <c r="P504" s="6"/>
      <c r="Q504" s="6"/>
      <c r="R504" s="6"/>
      <c r="S504" s="6"/>
    </row>
    <row r="505" spans="7:19" ht="14.25">
      <c r="G505" s="6"/>
      <c r="I505" s="6"/>
      <c r="K505" s="6"/>
      <c r="L505" s="6"/>
      <c r="M505" s="6"/>
      <c r="N505" s="6"/>
      <c r="O505" s="6"/>
      <c r="P505" s="6"/>
      <c r="Q505" s="6"/>
      <c r="R505" s="6"/>
      <c r="S505" s="6"/>
    </row>
    <row r="506" spans="7:19" ht="14.25">
      <c r="G506" s="6"/>
      <c r="I506" s="6"/>
      <c r="K506" s="6"/>
      <c r="L506" s="6"/>
      <c r="M506" s="6"/>
      <c r="N506" s="6"/>
      <c r="O506" s="6"/>
      <c r="P506" s="6"/>
      <c r="Q506" s="6"/>
      <c r="R506" s="6"/>
      <c r="S506" s="6"/>
    </row>
    <row r="507" spans="7:19" ht="14.25">
      <c r="G507" s="6"/>
      <c r="I507" s="6"/>
      <c r="K507" s="6"/>
      <c r="L507" s="6"/>
      <c r="M507" s="6"/>
      <c r="N507" s="6"/>
      <c r="O507" s="6"/>
      <c r="P507" s="6"/>
      <c r="Q507" s="6"/>
      <c r="R507" s="6"/>
      <c r="S507" s="6"/>
    </row>
    <row r="508" spans="7:19" ht="14.25">
      <c r="G508" s="6"/>
      <c r="I508" s="6"/>
      <c r="K508" s="6"/>
      <c r="L508" s="6"/>
      <c r="M508" s="6"/>
      <c r="N508" s="6"/>
      <c r="O508" s="6"/>
      <c r="P508" s="6"/>
      <c r="Q508" s="6"/>
      <c r="R508" s="6"/>
      <c r="S508" s="6"/>
    </row>
    <row r="509" spans="7:19" ht="14.25">
      <c r="G509" s="6"/>
      <c r="I509" s="6"/>
      <c r="K509" s="6"/>
      <c r="L509" s="6"/>
      <c r="M509" s="6"/>
      <c r="N509" s="6"/>
      <c r="O509" s="6"/>
      <c r="P509" s="6"/>
      <c r="Q509" s="6"/>
      <c r="R509" s="6"/>
      <c r="S509" s="6"/>
    </row>
    <row r="510" spans="7:19" ht="14.25">
      <c r="G510" s="6"/>
      <c r="I510" s="6"/>
      <c r="K510" s="6"/>
      <c r="L510" s="6"/>
      <c r="M510" s="6"/>
      <c r="N510" s="6"/>
      <c r="O510" s="6"/>
      <c r="P510" s="6"/>
      <c r="Q510" s="6"/>
      <c r="R510" s="6"/>
      <c r="S510" s="6"/>
    </row>
    <row r="511" spans="7:19" ht="14.25">
      <c r="G511" s="6"/>
      <c r="I511" s="6"/>
      <c r="K511" s="6"/>
      <c r="L511" s="6"/>
      <c r="M511" s="6"/>
      <c r="N511" s="6"/>
      <c r="O511" s="6"/>
      <c r="P511" s="6"/>
      <c r="Q511" s="6"/>
      <c r="R511" s="6"/>
      <c r="S511" s="6"/>
    </row>
    <row r="512" spans="7:19" ht="14.25">
      <c r="G512" s="6"/>
      <c r="I512" s="6"/>
      <c r="K512" s="6"/>
      <c r="L512" s="6"/>
      <c r="M512" s="6"/>
      <c r="N512" s="6"/>
      <c r="O512" s="6"/>
      <c r="P512" s="6"/>
      <c r="Q512" s="6"/>
      <c r="R512" s="6"/>
      <c r="S512" s="6"/>
    </row>
    <row r="513" spans="7:19" ht="14.25">
      <c r="G513" s="6"/>
      <c r="I513" s="6"/>
      <c r="K513" s="6"/>
      <c r="L513" s="6"/>
      <c r="M513" s="6"/>
      <c r="N513" s="6"/>
      <c r="O513" s="6"/>
      <c r="P513" s="6"/>
      <c r="Q513" s="6"/>
      <c r="R513" s="6"/>
      <c r="S513" s="6"/>
    </row>
    <row r="514" spans="7:19" ht="14.25">
      <c r="G514" s="6"/>
      <c r="I514" s="6"/>
      <c r="K514" s="6"/>
      <c r="L514" s="6"/>
      <c r="M514" s="6"/>
      <c r="N514" s="6"/>
      <c r="O514" s="6"/>
      <c r="P514" s="6"/>
      <c r="Q514" s="6"/>
      <c r="R514" s="6"/>
      <c r="S514" s="6"/>
    </row>
    <row r="515" spans="7:19" ht="14.25">
      <c r="G515" s="6"/>
      <c r="I515" s="6"/>
      <c r="K515" s="6"/>
      <c r="L515" s="6"/>
      <c r="M515" s="6"/>
      <c r="N515" s="6"/>
      <c r="O515" s="6"/>
      <c r="P515" s="6"/>
      <c r="Q515" s="6"/>
      <c r="R515" s="6"/>
      <c r="S515" s="6"/>
    </row>
    <row r="516" spans="7:19" ht="14.25">
      <c r="G516" s="6"/>
      <c r="I516" s="6"/>
      <c r="K516" s="6"/>
      <c r="L516" s="6"/>
      <c r="M516" s="6"/>
      <c r="N516" s="6"/>
      <c r="O516" s="6"/>
      <c r="P516" s="6"/>
      <c r="Q516" s="6"/>
      <c r="R516" s="6"/>
      <c r="S516" s="6"/>
    </row>
    <row r="517" spans="7:19" ht="14.25">
      <c r="G517" s="6"/>
      <c r="I517" s="6"/>
      <c r="K517" s="6"/>
      <c r="L517" s="6"/>
      <c r="M517" s="6"/>
      <c r="N517" s="6"/>
      <c r="O517" s="6"/>
      <c r="P517" s="6"/>
      <c r="Q517" s="6"/>
      <c r="R517" s="6"/>
      <c r="S517" s="6"/>
    </row>
    <row r="518" spans="7:19" ht="14.25">
      <c r="G518" s="6"/>
      <c r="I518" s="6"/>
      <c r="K518" s="6"/>
      <c r="L518" s="6"/>
      <c r="M518" s="6"/>
      <c r="N518" s="6"/>
      <c r="O518" s="6"/>
      <c r="P518" s="6"/>
      <c r="Q518" s="6"/>
      <c r="R518" s="6"/>
      <c r="S518" s="6"/>
    </row>
    <row r="519" spans="7:19" ht="14.25">
      <c r="G519" s="6"/>
      <c r="I519" s="6"/>
      <c r="K519" s="6"/>
      <c r="L519" s="6"/>
      <c r="M519" s="6"/>
      <c r="N519" s="6"/>
      <c r="O519" s="6"/>
      <c r="P519" s="6"/>
      <c r="Q519" s="6"/>
      <c r="R519" s="6"/>
      <c r="S519" s="6"/>
    </row>
    <row r="520" spans="7:19" ht="14.25">
      <c r="G520" s="6"/>
      <c r="I520" s="6"/>
      <c r="K520" s="6"/>
      <c r="L520" s="6"/>
      <c r="M520" s="6"/>
      <c r="N520" s="6"/>
      <c r="O520" s="6"/>
      <c r="P520" s="6"/>
      <c r="Q520" s="6"/>
      <c r="R520" s="6"/>
      <c r="S520" s="6"/>
    </row>
    <row r="521" spans="7:19" ht="14.25">
      <c r="G521" s="6"/>
      <c r="I521" s="6"/>
      <c r="K521" s="6"/>
      <c r="L521" s="6"/>
      <c r="M521" s="6"/>
      <c r="N521" s="6"/>
      <c r="O521" s="6"/>
      <c r="P521" s="6"/>
      <c r="Q521" s="6"/>
      <c r="R521" s="6"/>
      <c r="S521" s="6"/>
    </row>
    <row r="522" spans="7:19" ht="14.25">
      <c r="G522" s="6"/>
      <c r="I522" s="6"/>
      <c r="K522" s="6"/>
      <c r="L522" s="6"/>
      <c r="M522" s="6"/>
      <c r="N522" s="6"/>
      <c r="O522" s="6"/>
      <c r="P522" s="6"/>
      <c r="Q522" s="6"/>
      <c r="R522" s="6"/>
      <c r="S522" s="6"/>
    </row>
    <row r="523" spans="7:19" ht="14.25">
      <c r="G523" s="6"/>
      <c r="I523" s="6"/>
      <c r="K523" s="6"/>
      <c r="L523" s="6"/>
      <c r="M523" s="6"/>
      <c r="N523" s="6"/>
      <c r="O523" s="6"/>
      <c r="P523" s="6"/>
      <c r="Q523" s="6"/>
      <c r="R523" s="6"/>
      <c r="S523" s="6"/>
    </row>
    <row r="524" spans="7:19" ht="14.25">
      <c r="G524" s="6"/>
      <c r="I524" s="6"/>
      <c r="K524" s="6"/>
      <c r="L524" s="6"/>
      <c r="M524" s="6"/>
      <c r="N524" s="6"/>
      <c r="O524" s="6"/>
      <c r="P524" s="6"/>
      <c r="Q524" s="6"/>
      <c r="R524" s="6"/>
      <c r="S524" s="6"/>
    </row>
    <row r="525" spans="7:19" ht="14.25">
      <c r="G525" s="6"/>
      <c r="I525" s="6"/>
      <c r="K525" s="6"/>
      <c r="L525" s="6"/>
      <c r="M525" s="6"/>
      <c r="N525" s="6"/>
      <c r="O525" s="6"/>
      <c r="P525" s="6"/>
      <c r="Q525" s="6"/>
      <c r="R525" s="6"/>
      <c r="S525" s="6"/>
    </row>
    <row r="526" spans="7:19" ht="14.25">
      <c r="G526" s="6"/>
      <c r="I526" s="6"/>
      <c r="K526" s="6"/>
      <c r="L526" s="6"/>
      <c r="M526" s="6"/>
      <c r="N526" s="6"/>
      <c r="O526" s="6"/>
      <c r="P526" s="6"/>
      <c r="Q526" s="6"/>
      <c r="R526" s="6"/>
      <c r="S526" s="6"/>
    </row>
    <row r="527" spans="7:19" ht="14.25">
      <c r="G527" s="6"/>
      <c r="I527" s="6"/>
      <c r="K527" s="6"/>
      <c r="L527" s="6"/>
      <c r="M527" s="6"/>
      <c r="N527" s="6"/>
      <c r="O527" s="6"/>
      <c r="P527" s="6"/>
      <c r="Q527" s="6"/>
      <c r="R527" s="6"/>
      <c r="S527" s="6"/>
    </row>
    <row r="528" spans="7:19" ht="14.25">
      <c r="G528" s="6"/>
      <c r="I528" s="6"/>
      <c r="K528" s="6"/>
      <c r="L528" s="6"/>
      <c r="M528" s="6"/>
      <c r="N528" s="6"/>
      <c r="O528" s="6"/>
      <c r="P528" s="6"/>
      <c r="Q528" s="6"/>
      <c r="R528" s="6"/>
      <c r="S528" s="6"/>
    </row>
    <row r="529" spans="7:19" ht="14.25">
      <c r="G529" s="6"/>
      <c r="I529" s="6"/>
      <c r="K529" s="6"/>
      <c r="L529" s="6"/>
      <c r="M529" s="6"/>
      <c r="N529" s="6"/>
      <c r="O529" s="6"/>
      <c r="P529" s="6"/>
      <c r="Q529" s="6"/>
      <c r="R529" s="6"/>
      <c r="S529" s="6"/>
    </row>
    <row r="530" spans="7:19" ht="14.25">
      <c r="G530" s="6"/>
      <c r="I530" s="6"/>
      <c r="K530" s="6"/>
      <c r="L530" s="6"/>
      <c r="M530" s="6"/>
      <c r="N530" s="6"/>
      <c r="O530" s="6"/>
      <c r="P530" s="6"/>
      <c r="Q530" s="6"/>
      <c r="R530" s="6"/>
      <c r="S530" s="6"/>
    </row>
    <row r="531" spans="7:19" ht="14.25">
      <c r="G531" s="6"/>
      <c r="I531" s="6"/>
      <c r="K531" s="6"/>
      <c r="L531" s="6"/>
      <c r="M531" s="6"/>
      <c r="N531" s="6"/>
      <c r="O531" s="6"/>
      <c r="P531" s="6"/>
      <c r="Q531" s="6"/>
      <c r="R531" s="6"/>
      <c r="S531" s="6"/>
    </row>
    <row r="532" spans="7:19" ht="14.25">
      <c r="G532" s="6"/>
      <c r="I532" s="6"/>
      <c r="K532" s="6"/>
      <c r="L532" s="6"/>
      <c r="M532" s="6"/>
      <c r="N532" s="6"/>
      <c r="O532" s="6"/>
      <c r="P532" s="6"/>
      <c r="Q532" s="6"/>
      <c r="R532" s="6"/>
      <c r="S532" s="6"/>
    </row>
    <row r="533" spans="7:19" ht="14.25">
      <c r="G533" s="6"/>
      <c r="I533" s="6"/>
      <c r="K533" s="6"/>
      <c r="L533" s="6"/>
      <c r="M533" s="6"/>
      <c r="N533" s="6"/>
      <c r="O533" s="6"/>
      <c r="P533" s="6"/>
      <c r="Q533" s="6"/>
      <c r="R533" s="6"/>
      <c r="S533" s="6"/>
    </row>
    <row r="534" spans="7:19" ht="14.25">
      <c r="G534" s="6"/>
      <c r="I534" s="6"/>
      <c r="K534" s="6"/>
      <c r="L534" s="6"/>
      <c r="M534" s="6"/>
      <c r="N534" s="6"/>
      <c r="O534" s="6"/>
      <c r="P534" s="6"/>
      <c r="Q534" s="6"/>
      <c r="R534" s="6"/>
      <c r="S534" s="6"/>
    </row>
    <row r="535" spans="7:19" ht="14.25">
      <c r="G535" s="6"/>
      <c r="I535" s="6"/>
      <c r="K535" s="6"/>
      <c r="L535" s="6"/>
      <c r="M535" s="6"/>
      <c r="N535" s="6"/>
      <c r="O535" s="6"/>
      <c r="P535" s="6"/>
      <c r="Q535" s="6"/>
      <c r="R535" s="6"/>
      <c r="S535" s="6"/>
    </row>
    <row r="536" spans="7:19" ht="14.25">
      <c r="G536" s="6"/>
      <c r="I536" s="6"/>
      <c r="K536" s="6"/>
      <c r="L536" s="6"/>
      <c r="M536" s="6"/>
      <c r="N536" s="6"/>
      <c r="O536" s="6"/>
      <c r="P536" s="6"/>
      <c r="Q536" s="6"/>
      <c r="R536" s="6"/>
      <c r="S536" s="6"/>
    </row>
    <row r="537" spans="7:19" ht="14.25">
      <c r="G537" s="6"/>
      <c r="I537" s="6"/>
      <c r="K537" s="6"/>
      <c r="L537" s="6"/>
      <c r="M537" s="6"/>
      <c r="N537" s="6"/>
      <c r="O537" s="6"/>
      <c r="P537" s="6"/>
      <c r="Q537" s="6"/>
      <c r="R537" s="6"/>
      <c r="S537" s="6"/>
    </row>
    <row r="538" spans="7:19" ht="14.25">
      <c r="G538" s="6"/>
      <c r="I538" s="6"/>
      <c r="K538" s="6"/>
      <c r="L538" s="6"/>
      <c r="M538" s="6"/>
      <c r="N538" s="6"/>
      <c r="O538" s="6"/>
      <c r="P538" s="6"/>
      <c r="Q538" s="6"/>
      <c r="R538" s="6"/>
      <c r="S538" s="6"/>
    </row>
    <row r="539" spans="7:19" ht="14.25">
      <c r="G539" s="6"/>
      <c r="I539" s="6"/>
      <c r="K539" s="6"/>
      <c r="L539" s="6"/>
      <c r="M539" s="6"/>
      <c r="N539" s="6"/>
      <c r="O539" s="6"/>
      <c r="P539" s="6"/>
      <c r="Q539" s="6"/>
      <c r="R539" s="6"/>
      <c r="S539" s="6"/>
    </row>
    <row r="540" spans="7:19" ht="14.25">
      <c r="G540" s="6"/>
      <c r="I540" s="6"/>
      <c r="K540" s="6"/>
      <c r="L540" s="6"/>
      <c r="M540" s="6"/>
      <c r="N540" s="6"/>
      <c r="O540" s="6"/>
      <c r="P540" s="6"/>
      <c r="Q540" s="6"/>
      <c r="R540" s="6"/>
      <c r="S540" s="6"/>
    </row>
    <row r="541" spans="7:19" ht="14.25">
      <c r="G541" s="6"/>
      <c r="I541" s="6"/>
      <c r="K541" s="6"/>
      <c r="L541" s="6"/>
      <c r="M541" s="6"/>
      <c r="N541" s="6"/>
      <c r="O541" s="6"/>
      <c r="P541" s="6"/>
      <c r="Q541" s="6"/>
      <c r="R541" s="6"/>
      <c r="S541" s="6"/>
    </row>
    <row r="542" spans="7:19" ht="14.25">
      <c r="G542" s="6"/>
      <c r="I542" s="6"/>
      <c r="K542" s="6"/>
      <c r="L542" s="6"/>
      <c r="M542" s="6"/>
      <c r="N542" s="6"/>
      <c r="O542" s="6"/>
      <c r="P542" s="6"/>
      <c r="Q542" s="6"/>
      <c r="R542" s="6"/>
      <c r="S542" s="6"/>
    </row>
    <row r="543" spans="7:19" ht="14.25">
      <c r="G543" s="6"/>
      <c r="I543" s="6"/>
      <c r="K543" s="6"/>
      <c r="L543" s="6"/>
      <c r="M543" s="6"/>
      <c r="N543" s="6"/>
      <c r="O543" s="6"/>
      <c r="P543" s="6"/>
      <c r="Q543" s="6"/>
      <c r="R543" s="6"/>
      <c r="S543" s="6"/>
    </row>
    <row r="544" spans="7:19" ht="14.25">
      <c r="G544" s="6"/>
      <c r="I544" s="6"/>
      <c r="K544" s="6"/>
      <c r="L544" s="6"/>
      <c r="M544" s="6"/>
      <c r="N544" s="6"/>
      <c r="O544" s="6"/>
      <c r="P544" s="6"/>
      <c r="Q544" s="6"/>
      <c r="R544" s="6"/>
      <c r="S544" s="6"/>
    </row>
    <row r="545" spans="7:19" ht="14.25">
      <c r="G545" s="6"/>
      <c r="I545" s="6"/>
      <c r="K545" s="6"/>
      <c r="L545" s="6"/>
      <c r="M545" s="6"/>
      <c r="N545" s="6"/>
      <c r="O545" s="6"/>
      <c r="P545" s="6"/>
      <c r="Q545" s="6"/>
      <c r="R545" s="6"/>
      <c r="S545" s="6"/>
    </row>
    <row r="546" spans="7:19" ht="14.25">
      <c r="G546" s="6"/>
      <c r="I546" s="6"/>
      <c r="K546" s="6"/>
      <c r="L546" s="6"/>
      <c r="M546" s="6"/>
      <c r="N546" s="6"/>
      <c r="O546" s="6"/>
      <c r="P546" s="6"/>
      <c r="Q546" s="6"/>
      <c r="R546" s="6"/>
      <c r="S546" s="6"/>
    </row>
    <row r="547" spans="7:19" ht="14.25">
      <c r="G547" s="6"/>
      <c r="I547" s="6"/>
      <c r="K547" s="6"/>
      <c r="L547" s="6"/>
      <c r="M547" s="6"/>
      <c r="N547" s="6"/>
      <c r="O547" s="6"/>
      <c r="P547" s="6"/>
      <c r="Q547" s="6"/>
      <c r="R547" s="6"/>
      <c r="S547" s="6"/>
    </row>
    <row r="548" spans="7:19" ht="14.25">
      <c r="G548" s="6"/>
      <c r="I548" s="6"/>
      <c r="K548" s="6"/>
      <c r="L548" s="6"/>
      <c r="M548" s="6"/>
      <c r="N548" s="6"/>
      <c r="O548" s="6"/>
      <c r="P548" s="6"/>
      <c r="Q548" s="6"/>
      <c r="R548" s="6"/>
      <c r="S548" s="6"/>
    </row>
    <row r="549" spans="7:19" ht="14.25">
      <c r="G549" s="6"/>
      <c r="I549" s="6"/>
      <c r="K549" s="6"/>
      <c r="L549" s="6"/>
      <c r="M549" s="6"/>
      <c r="N549" s="6"/>
      <c r="O549" s="6"/>
      <c r="P549" s="6"/>
      <c r="Q549" s="6"/>
      <c r="R549" s="6"/>
      <c r="S549" s="6"/>
    </row>
    <row r="550" spans="7:19" ht="14.25">
      <c r="G550" s="6"/>
      <c r="I550" s="6"/>
      <c r="K550" s="6"/>
      <c r="L550" s="6"/>
      <c r="M550" s="6"/>
      <c r="N550" s="6"/>
      <c r="O550" s="6"/>
      <c r="P550" s="6"/>
      <c r="Q550" s="6"/>
      <c r="R550" s="6"/>
      <c r="S550" s="6"/>
    </row>
    <row r="551" spans="7:19" ht="14.25">
      <c r="G551" s="6"/>
      <c r="I551" s="6"/>
      <c r="K551" s="6"/>
      <c r="L551" s="6"/>
      <c r="M551" s="6"/>
      <c r="N551" s="6"/>
      <c r="O551" s="6"/>
      <c r="P551" s="6"/>
      <c r="Q551" s="6"/>
      <c r="R551" s="6"/>
      <c r="S551" s="6"/>
    </row>
    <row r="552" spans="7:19" ht="14.25">
      <c r="G552" s="6"/>
      <c r="I552" s="6"/>
      <c r="K552" s="6"/>
      <c r="L552" s="6"/>
      <c r="M552" s="6"/>
      <c r="N552" s="6"/>
      <c r="O552" s="6"/>
      <c r="P552" s="6"/>
      <c r="Q552" s="6"/>
      <c r="R552" s="6"/>
      <c r="S552" s="6"/>
    </row>
    <row r="553" spans="7:19" ht="14.25">
      <c r="G553" s="6"/>
      <c r="I553" s="6"/>
      <c r="K553" s="6"/>
      <c r="L553" s="6"/>
      <c r="M553" s="6"/>
      <c r="N553" s="6"/>
      <c r="O553" s="6"/>
      <c r="P553" s="6"/>
      <c r="Q553" s="6"/>
      <c r="R553" s="6"/>
      <c r="S553" s="6"/>
    </row>
    <row r="554" spans="7:19" ht="14.25">
      <c r="G554" s="6"/>
      <c r="I554" s="6"/>
      <c r="K554" s="6"/>
      <c r="L554" s="6"/>
      <c r="M554" s="6"/>
      <c r="N554" s="6"/>
      <c r="O554" s="6"/>
      <c r="P554" s="6"/>
      <c r="Q554" s="6"/>
      <c r="R554" s="6"/>
      <c r="S554" s="6"/>
    </row>
    <row r="555" spans="7:19" ht="14.25">
      <c r="G555" s="6"/>
      <c r="I555" s="6"/>
      <c r="K555" s="6"/>
      <c r="L555" s="6"/>
      <c r="M555" s="6"/>
      <c r="N555" s="6"/>
      <c r="O555" s="6"/>
      <c r="P555" s="6"/>
      <c r="Q555" s="6"/>
      <c r="R555" s="6"/>
      <c r="S555" s="6"/>
    </row>
    <row r="556" spans="7:19" ht="14.25">
      <c r="G556" s="6"/>
      <c r="I556" s="6"/>
      <c r="K556" s="6"/>
      <c r="L556" s="6"/>
      <c r="M556" s="6"/>
      <c r="N556" s="6"/>
      <c r="O556" s="6"/>
      <c r="P556" s="6"/>
      <c r="Q556" s="6"/>
      <c r="R556" s="6"/>
      <c r="S556" s="6"/>
    </row>
    <row r="557" spans="7:19" ht="14.25">
      <c r="G557" s="6"/>
      <c r="I557" s="6"/>
      <c r="K557" s="6"/>
      <c r="L557" s="6"/>
      <c r="M557" s="6"/>
      <c r="N557" s="6"/>
      <c r="O557" s="6"/>
      <c r="P557" s="6"/>
      <c r="Q557" s="6"/>
      <c r="R557" s="6"/>
      <c r="S557" s="6"/>
    </row>
    <row r="558" spans="7:19" ht="14.25">
      <c r="G558" s="6"/>
      <c r="I558" s="6"/>
      <c r="K558" s="6"/>
      <c r="L558" s="6"/>
      <c r="M558" s="6"/>
      <c r="N558" s="6"/>
      <c r="O558" s="6"/>
      <c r="P558" s="6"/>
      <c r="Q558" s="6"/>
      <c r="R558" s="6"/>
      <c r="S558" s="6"/>
    </row>
    <row r="559" spans="7:19" ht="14.25">
      <c r="G559" s="6"/>
      <c r="I559" s="6"/>
      <c r="K559" s="6"/>
      <c r="L559" s="6"/>
      <c r="M559" s="6"/>
      <c r="N559" s="6"/>
      <c r="O559" s="6"/>
      <c r="P559" s="6"/>
      <c r="Q559" s="6"/>
      <c r="R559" s="6"/>
      <c r="S559" s="6"/>
    </row>
    <row r="560" spans="7:19" ht="14.25">
      <c r="G560" s="6"/>
      <c r="I560" s="6"/>
      <c r="K560" s="6"/>
      <c r="L560" s="6"/>
      <c r="M560" s="6"/>
      <c r="N560" s="6"/>
      <c r="O560" s="6"/>
      <c r="P560" s="6"/>
      <c r="Q560" s="6"/>
      <c r="R560" s="6"/>
      <c r="S560" s="6"/>
    </row>
    <row r="561" spans="7:19" ht="14.25">
      <c r="G561" s="6"/>
      <c r="I561" s="6"/>
      <c r="K561" s="6"/>
      <c r="L561" s="6"/>
      <c r="M561" s="6"/>
      <c r="N561" s="6"/>
      <c r="O561" s="6"/>
      <c r="P561" s="6"/>
      <c r="Q561" s="6"/>
      <c r="R561" s="6"/>
      <c r="S561" s="6"/>
    </row>
    <row r="562" spans="7:19" ht="14.25">
      <c r="G562" s="6"/>
      <c r="I562" s="6"/>
      <c r="K562" s="6"/>
      <c r="L562" s="6"/>
      <c r="M562" s="6"/>
      <c r="N562" s="6"/>
      <c r="O562" s="6"/>
      <c r="P562" s="6"/>
      <c r="Q562" s="6"/>
      <c r="R562" s="6"/>
      <c r="S562" s="6"/>
    </row>
    <row r="563" spans="7:19" ht="14.25">
      <c r="G563" s="6"/>
      <c r="I563" s="6"/>
      <c r="K563" s="6"/>
      <c r="L563" s="6"/>
      <c r="M563" s="6"/>
      <c r="N563" s="6"/>
      <c r="O563" s="6"/>
      <c r="P563" s="6"/>
      <c r="Q563" s="6"/>
      <c r="R563" s="6"/>
      <c r="S563" s="6"/>
    </row>
    <row r="564" spans="7:19" ht="14.25">
      <c r="G564" s="6"/>
      <c r="I564" s="6"/>
      <c r="K564" s="6"/>
      <c r="L564" s="6"/>
      <c r="M564" s="6"/>
      <c r="N564" s="6"/>
      <c r="O564" s="6"/>
      <c r="P564" s="6"/>
      <c r="Q564" s="6"/>
      <c r="R564" s="6"/>
      <c r="S564" s="6"/>
    </row>
    <row r="565" spans="7:19" ht="14.25">
      <c r="G565" s="6"/>
      <c r="I565" s="6"/>
      <c r="K565" s="6"/>
      <c r="L565" s="6"/>
      <c r="M565" s="6"/>
      <c r="N565" s="6"/>
      <c r="O565" s="6"/>
      <c r="P565" s="6"/>
      <c r="Q565" s="6"/>
      <c r="R565" s="6"/>
      <c r="S565" s="6"/>
    </row>
    <row r="566" spans="7:19" ht="14.25">
      <c r="G566" s="6"/>
      <c r="I566" s="6"/>
      <c r="K566" s="6"/>
      <c r="L566" s="6"/>
      <c r="M566" s="6"/>
      <c r="N566" s="6"/>
      <c r="O566" s="6"/>
      <c r="P566" s="6"/>
      <c r="Q566" s="6"/>
      <c r="R566" s="6"/>
      <c r="S566" s="6"/>
    </row>
    <row r="567" spans="7:19" ht="14.25">
      <c r="G567" s="6"/>
      <c r="I567" s="6"/>
      <c r="K567" s="6"/>
      <c r="L567" s="6"/>
      <c r="M567" s="6"/>
      <c r="N567" s="6"/>
      <c r="O567" s="6"/>
      <c r="P567" s="6"/>
      <c r="Q567" s="6"/>
      <c r="R567" s="6"/>
      <c r="S567" s="6"/>
    </row>
    <row r="568" spans="7:19" ht="14.25">
      <c r="G568" s="6"/>
      <c r="I568" s="6"/>
      <c r="K568" s="6"/>
      <c r="L568" s="6"/>
      <c r="M568" s="6"/>
      <c r="N568" s="6"/>
      <c r="O568" s="6"/>
      <c r="P568" s="6"/>
      <c r="Q568" s="6"/>
      <c r="R568" s="6"/>
      <c r="S568" s="6"/>
    </row>
    <row r="569" spans="7:19" ht="14.25">
      <c r="G569" s="6"/>
      <c r="I569" s="6"/>
      <c r="K569" s="6"/>
      <c r="L569" s="6"/>
      <c r="M569" s="6"/>
      <c r="N569" s="6"/>
      <c r="O569" s="6"/>
      <c r="P569" s="6"/>
      <c r="Q569" s="6"/>
      <c r="R569" s="6"/>
      <c r="S569" s="6"/>
    </row>
    <row r="570" spans="7:19" ht="14.25">
      <c r="G570" s="6"/>
      <c r="I570" s="6"/>
      <c r="K570" s="6"/>
      <c r="L570" s="6"/>
      <c r="M570" s="6"/>
      <c r="N570" s="6"/>
      <c r="O570" s="6"/>
      <c r="P570" s="6"/>
      <c r="Q570" s="6"/>
      <c r="R570" s="6"/>
      <c r="S570" s="6"/>
    </row>
    <row r="571" spans="7:19" ht="14.25">
      <c r="G571" s="6"/>
      <c r="I571" s="6"/>
      <c r="K571" s="6"/>
      <c r="L571" s="6"/>
      <c r="M571" s="6"/>
      <c r="N571" s="6"/>
      <c r="O571" s="6"/>
      <c r="P571" s="6"/>
      <c r="Q571" s="6"/>
      <c r="R571" s="6"/>
      <c r="S571" s="6"/>
    </row>
    <row r="572" spans="7:19" ht="14.25">
      <c r="G572" s="6"/>
      <c r="I572" s="6"/>
      <c r="K572" s="6"/>
      <c r="L572" s="6"/>
      <c r="M572" s="6"/>
      <c r="N572" s="6"/>
      <c r="O572" s="6"/>
      <c r="P572" s="6"/>
      <c r="Q572" s="6"/>
      <c r="R572" s="6"/>
      <c r="S572" s="6"/>
    </row>
    <row r="573" spans="7:19" ht="14.25">
      <c r="G573" s="6"/>
      <c r="I573" s="6"/>
      <c r="K573" s="6"/>
      <c r="L573" s="6"/>
      <c r="M573" s="6"/>
      <c r="N573" s="6"/>
      <c r="O573" s="6"/>
      <c r="P573" s="6"/>
      <c r="Q573" s="6"/>
      <c r="R573" s="6"/>
      <c r="S573" s="6"/>
    </row>
    <row r="574" spans="7:19" ht="14.25">
      <c r="G574" s="6"/>
      <c r="I574" s="6"/>
      <c r="K574" s="6"/>
      <c r="L574" s="6"/>
      <c r="M574" s="6"/>
      <c r="N574" s="6"/>
      <c r="O574" s="6"/>
      <c r="P574" s="6"/>
      <c r="Q574" s="6"/>
      <c r="R574" s="6"/>
      <c r="S574" s="6"/>
    </row>
    <row r="575" spans="7:19" ht="14.25">
      <c r="G575" s="6"/>
      <c r="I575" s="6"/>
      <c r="K575" s="6"/>
      <c r="L575" s="6"/>
      <c r="M575" s="6"/>
      <c r="N575" s="6"/>
      <c r="O575" s="6"/>
      <c r="P575" s="6"/>
      <c r="Q575" s="6"/>
      <c r="R575" s="6"/>
      <c r="S575" s="6"/>
    </row>
    <row r="576" spans="7:19" ht="14.25">
      <c r="G576" s="6"/>
      <c r="I576" s="6"/>
      <c r="K576" s="6"/>
      <c r="L576" s="6"/>
      <c r="M576" s="6"/>
      <c r="N576" s="6"/>
      <c r="O576" s="6"/>
      <c r="P576" s="6"/>
      <c r="Q576" s="6"/>
      <c r="R576" s="6"/>
      <c r="S576" s="6"/>
    </row>
    <row r="577" spans="7:19" ht="14.25">
      <c r="G577" s="6"/>
      <c r="I577" s="6"/>
      <c r="K577" s="6"/>
      <c r="L577" s="6"/>
      <c r="M577" s="6"/>
      <c r="N577" s="6"/>
      <c r="O577" s="6"/>
      <c r="P577" s="6"/>
      <c r="Q577" s="6"/>
      <c r="R577" s="6"/>
      <c r="S577" s="6"/>
    </row>
    <row r="578" spans="7:19" ht="14.25">
      <c r="G578" s="6"/>
      <c r="I578" s="6"/>
      <c r="K578" s="6"/>
      <c r="L578" s="6"/>
      <c r="M578" s="6"/>
      <c r="N578" s="6"/>
      <c r="O578" s="6"/>
      <c r="P578" s="6"/>
      <c r="Q578" s="6"/>
      <c r="R578" s="6"/>
      <c r="S578" s="6"/>
    </row>
    <row r="579" spans="7:19" ht="14.25">
      <c r="G579" s="6"/>
      <c r="I579" s="6"/>
      <c r="K579" s="6"/>
      <c r="L579" s="6"/>
      <c r="M579" s="6"/>
      <c r="N579" s="6"/>
      <c r="O579" s="6"/>
      <c r="P579" s="6"/>
      <c r="Q579" s="6"/>
      <c r="R579" s="6"/>
      <c r="S579" s="6"/>
    </row>
    <row r="580" spans="7:19" ht="14.25">
      <c r="G580" s="6"/>
      <c r="I580" s="6"/>
      <c r="K580" s="6"/>
      <c r="L580" s="6"/>
      <c r="M580" s="6"/>
      <c r="N580" s="6"/>
      <c r="O580" s="6"/>
      <c r="P580" s="6"/>
      <c r="Q580" s="6"/>
      <c r="R580" s="6"/>
      <c r="S580" s="6"/>
    </row>
    <row r="581" spans="7:19" ht="14.25">
      <c r="G581" s="6"/>
      <c r="I581" s="6"/>
      <c r="K581" s="6"/>
      <c r="L581" s="6"/>
      <c r="M581" s="6"/>
      <c r="N581" s="6"/>
      <c r="O581" s="6"/>
      <c r="P581" s="6"/>
      <c r="Q581" s="6"/>
      <c r="R581" s="6"/>
      <c r="S581" s="6"/>
    </row>
    <row r="582" spans="7:19" ht="14.25">
      <c r="G582" s="6"/>
      <c r="I582" s="6"/>
      <c r="K582" s="6"/>
      <c r="L582" s="6"/>
      <c r="M582" s="6"/>
      <c r="N582" s="6"/>
      <c r="O582" s="6"/>
      <c r="P582" s="6"/>
      <c r="Q582" s="6"/>
      <c r="R582" s="6"/>
      <c r="S582" s="6"/>
    </row>
    <row r="583" spans="7:19" ht="14.25">
      <c r="G583" s="6"/>
      <c r="I583" s="6"/>
      <c r="K583" s="6"/>
      <c r="L583" s="6"/>
      <c r="M583" s="6"/>
      <c r="N583" s="6"/>
      <c r="O583" s="6"/>
      <c r="P583" s="6"/>
      <c r="Q583" s="6"/>
      <c r="R583" s="6"/>
      <c r="S583" s="6"/>
    </row>
    <row r="584" spans="7:19" ht="14.25">
      <c r="G584" s="6"/>
      <c r="I584" s="6"/>
      <c r="K584" s="6"/>
      <c r="L584" s="6"/>
      <c r="M584" s="6"/>
      <c r="N584" s="6"/>
      <c r="O584" s="6"/>
      <c r="P584" s="6"/>
      <c r="Q584" s="6"/>
      <c r="R584" s="6"/>
      <c r="S584" s="6"/>
    </row>
    <row r="585" spans="7:19" ht="14.25">
      <c r="G585" s="6"/>
      <c r="I585" s="6"/>
      <c r="K585" s="6"/>
      <c r="L585" s="6"/>
      <c r="M585" s="6"/>
      <c r="N585" s="6"/>
      <c r="O585" s="6"/>
      <c r="P585" s="6"/>
      <c r="Q585" s="6"/>
      <c r="R585" s="6"/>
      <c r="S585" s="6"/>
    </row>
    <row r="586" spans="7:19" ht="14.25">
      <c r="G586" s="6"/>
      <c r="I586" s="6"/>
      <c r="K586" s="6"/>
      <c r="L586" s="6"/>
      <c r="M586" s="6"/>
      <c r="N586" s="6"/>
      <c r="O586" s="6"/>
      <c r="P586" s="6"/>
      <c r="Q586" s="6"/>
      <c r="R586" s="6"/>
      <c r="S586" s="6"/>
    </row>
    <row r="587" spans="7:19" ht="14.25">
      <c r="G587" s="6"/>
      <c r="I587" s="6"/>
      <c r="K587" s="6"/>
      <c r="L587" s="6"/>
      <c r="M587" s="6"/>
      <c r="N587" s="6"/>
      <c r="O587" s="6"/>
      <c r="P587" s="6"/>
      <c r="Q587" s="6"/>
      <c r="R587" s="6"/>
      <c r="S587" s="6"/>
    </row>
    <row r="588" spans="7:19" ht="14.25">
      <c r="G588" s="6"/>
      <c r="I588" s="6"/>
      <c r="K588" s="6"/>
      <c r="L588" s="6"/>
      <c r="M588" s="6"/>
      <c r="N588" s="6"/>
      <c r="O588" s="6"/>
      <c r="P588" s="6"/>
      <c r="Q588" s="6"/>
      <c r="R588" s="6"/>
      <c r="S588" s="6"/>
    </row>
    <row r="589" spans="7:19" ht="14.25">
      <c r="G589" s="6"/>
      <c r="I589" s="6"/>
      <c r="K589" s="6"/>
      <c r="L589" s="6"/>
      <c r="M589" s="6"/>
      <c r="N589" s="6"/>
      <c r="O589" s="6"/>
      <c r="P589" s="6"/>
      <c r="Q589" s="6"/>
      <c r="R589" s="6"/>
      <c r="S589" s="6"/>
    </row>
    <row r="590" spans="7:19" ht="14.25">
      <c r="G590" s="6"/>
      <c r="I590" s="6"/>
      <c r="K590" s="6"/>
      <c r="L590" s="6"/>
      <c r="M590" s="6"/>
      <c r="N590" s="6"/>
      <c r="O590" s="6"/>
      <c r="P590" s="6"/>
      <c r="Q590" s="6"/>
      <c r="R590" s="6"/>
      <c r="S590" s="6"/>
    </row>
    <row r="591" spans="7:19" ht="14.25">
      <c r="G591" s="6"/>
      <c r="I591" s="6"/>
      <c r="K591" s="6"/>
      <c r="L591" s="6"/>
      <c r="M591" s="6"/>
      <c r="N591" s="6"/>
      <c r="O591" s="6"/>
      <c r="P591" s="6"/>
      <c r="Q591" s="6"/>
      <c r="R591" s="6"/>
      <c r="S591" s="6"/>
    </row>
    <row r="592" spans="7:19" ht="14.25">
      <c r="G592" s="6"/>
      <c r="I592" s="6"/>
      <c r="K592" s="6"/>
      <c r="L592" s="6"/>
      <c r="M592" s="6"/>
      <c r="N592" s="6"/>
      <c r="O592" s="6"/>
      <c r="P592" s="6"/>
      <c r="Q592" s="6"/>
      <c r="R592" s="6"/>
      <c r="S592" s="6"/>
    </row>
    <row r="593" spans="7:19" ht="14.25">
      <c r="G593" s="6"/>
      <c r="I593" s="6"/>
      <c r="K593" s="6"/>
      <c r="L593" s="6"/>
      <c r="M593" s="6"/>
      <c r="N593" s="6"/>
      <c r="O593" s="6"/>
      <c r="P593" s="6"/>
      <c r="Q593" s="6"/>
      <c r="R593" s="6"/>
      <c r="S593" s="6"/>
    </row>
    <row r="594" spans="7:19" ht="14.25">
      <c r="G594" s="6"/>
      <c r="I594" s="6"/>
      <c r="K594" s="6"/>
      <c r="L594" s="6"/>
      <c r="M594" s="6"/>
      <c r="N594" s="6"/>
      <c r="O594" s="6"/>
      <c r="P594" s="6"/>
      <c r="Q594" s="6"/>
      <c r="R594" s="6"/>
      <c r="S594" s="6"/>
    </row>
    <row r="595" spans="7:19" ht="14.25">
      <c r="G595" s="6"/>
      <c r="I595" s="6"/>
      <c r="K595" s="6"/>
      <c r="L595" s="6"/>
      <c r="M595" s="6"/>
      <c r="N595" s="6"/>
      <c r="O595" s="6"/>
      <c r="P595" s="6"/>
      <c r="Q595" s="6"/>
      <c r="R595" s="6"/>
      <c r="S595" s="6"/>
    </row>
    <row r="596" spans="7:19" ht="14.25">
      <c r="G596" s="6"/>
      <c r="I596" s="6"/>
      <c r="K596" s="6"/>
      <c r="L596" s="6"/>
      <c r="M596" s="6"/>
      <c r="N596" s="6"/>
      <c r="O596" s="6"/>
      <c r="P596" s="6"/>
      <c r="Q596" s="6"/>
      <c r="R596" s="6"/>
      <c r="S596" s="6"/>
    </row>
    <row r="597" spans="7:19" ht="14.25">
      <c r="G597" s="6"/>
      <c r="I597" s="6"/>
      <c r="K597" s="6"/>
      <c r="L597" s="6"/>
      <c r="M597" s="6"/>
      <c r="N597" s="6"/>
      <c r="O597" s="6"/>
      <c r="P597" s="6"/>
      <c r="Q597" s="6"/>
      <c r="R597" s="6"/>
      <c r="S597" s="6"/>
    </row>
    <row r="598" spans="7:19" ht="14.25">
      <c r="G598" s="6"/>
      <c r="I598" s="6"/>
      <c r="K598" s="6"/>
      <c r="L598" s="6"/>
      <c r="M598" s="6"/>
      <c r="N598" s="6"/>
      <c r="O598" s="6"/>
      <c r="P598" s="6"/>
      <c r="Q598" s="6"/>
      <c r="R598" s="6"/>
      <c r="S598" s="6"/>
    </row>
    <row r="599" spans="7:19" ht="14.25">
      <c r="G599" s="6"/>
      <c r="I599" s="6"/>
      <c r="K599" s="6"/>
      <c r="L599" s="6"/>
      <c r="M599" s="6"/>
      <c r="N599" s="6"/>
      <c r="O599" s="6"/>
      <c r="P599" s="6"/>
      <c r="Q599" s="6"/>
      <c r="R599" s="6"/>
      <c r="S599" s="6"/>
    </row>
    <row r="600" spans="7:19" ht="14.25">
      <c r="G600" s="6"/>
      <c r="I600" s="6"/>
      <c r="K600" s="6"/>
      <c r="L600" s="6"/>
      <c r="M600" s="6"/>
      <c r="N600" s="6"/>
      <c r="O600" s="6"/>
      <c r="P600" s="6"/>
      <c r="Q600" s="6"/>
      <c r="R600" s="6"/>
      <c r="S600" s="6"/>
    </row>
    <row r="601" spans="7:19" ht="14.25">
      <c r="G601" s="6"/>
      <c r="I601" s="6"/>
      <c r="K601" s="6"/>
      <c r="L601" s="6"/>
      <c r="M601" s="6"/>
      <c r="N601" s="6"/>
      <c r="O601" s="6"/>
      <c r="P601" s="6"/>
      <c r="Q601" s="6"/>
      <c r="R601" s="6"/>
      <c r="S601" s="6"/>
    </row>
    <row r="602" spans="7:19" ht="14.25">
      <c r="G602" s="6"/>
      <c r="I602" s="6"/>
      <c r="K602" s="6"/>
      <c r="L602" s="6"/>
      <c r="M602" s="6"/>
      <c r="N602" s="6"/>
      <c r="O602" s="6"/>
      <c r="P602" s="6"/>
      <c r="Q602" s="6"/>
      <c r="R602" s="6"/>
      <c r="S602" s="6"/>
    </row>
    <row r="603" spans="7:19" ht="14.25">
      <c r="G603" s="6"/>
      <c r="I603" s="6"/>
      <c r="K603" s="6"/>
      <c r="L603" s="6"/>
      <c r="M603" s="6"/>
      <c r="N603" s="6"/>
      <c r="O603" s="6"/>
      <c r="P603" s="6"/>
      <c r="Q603" s="6"/>
      <c r="R603" s="6"/>
      <c r="S603" s="6"/>
    </row>
    <row r="604" spans="7:19" ht="14.25">
      <c r="G604" s="6"/>
      <c r="I604" s="6"/>
      <c r="K604" s="6"/>
      <c r="L604" s="6"/>
      <c r="M604" s="6"/>
      <c r="N604" s="6"/>
      <c r="O604" s="6"/>
      <c r="P604" s="6"/>
      <c r="Q604" s="6"/>
      <c r="R604" s="6"/>
      <c r="S604" s="6"/>
    </row>
    <row r="605" spans="7:19" ht="14.25">
      <c r="G605" s="6"/>
      <c r="I605" s="6"/>
      <c r="K605" s="6"/>
      <c r="L605" s="6"/>
      <c r="M605" s="6"/>
      <c r="N605" s="6"/>
      <c r="O605" s="6"/>
      <c r="P605" s="6"/>
      <c r="Q605" s="6"/>
      <c r="R605" s="6"/>
      <c r="S605" s="6"/>
    </row>
    <row r="606" spans="7:19" ht="14.25">
      <c r="G606" s="6"/>
      <c r="I606" s="6"/>
      <c r="K606" s="6"/>
      <c r="L606" s="6"/>
      <c r="M606" s="6"/>
      <c r="N606" s="6"/>
      <c r="O606" s="6"/>
      <c r="P606" s="6"/>
      <c r="Q606" s="6"/>
      <c r="R606" s="6"/>
      <c r="S606" s="6"/>
    </row>
    <row r="607" spans="7:19" ht="14.25">
      <c r="G607" s="6"/>
      <c r="I607" s="6"/>
      <c r="K607" s="6"/>
      <c r="L607" s="6"/>
      <c r="M607" s="6"/>
      <c r="N607" s="6"/>
      <c r="O607" s="6"/>
      <c r="P607" s="6"/>
      <c r="Q607" s="6"/>
      <c r="R607" s="6"/>
      <c r="S607" s="6"/>
    </row>
    <row r="608" spans="7:19" ht="14.25">
      <c r="G608" s="6"/>
      <c r="I608" s="6"/>
      <c r="K608" s="6"/>
      <c r="L608" s="6"/>
      <c r="M608" s="6"/>
      <c r="N608" s="6"/>
      <c r="O608" s="6"/>
      <c r="P608" s="6"/>
      <c r="Q608" s="6"/>
      <c r="R608" s="6"/>
      <c r="S608" s="6"/>
    </row>
    <row r="609" spans="7:19" ht="14.25">
      <c r="G609" s="6"/>
      <c r="I609" s="6"/>
      <c r="K609" s="6"/>
      <c r="L609" s="6"/>
      <c r="M609" s="6"/>
      <c r="N609" s="6"/>
      <c r="O609" s="6"/>
      <c r="P609" s="6"/>
      <c r="Q609" s="6"/>
      <c r="R609" s="6"/>
      <c r="S609" s="6"/>
    </row>
    <row r="610" spans="7:19" ht="14.25">
      <c r="G610" s="6"/>
      <c r="I610" s="6"/>
      <c r="K610" s="6"/>
      <c r="L610" s="6"/>
      <c r="M610" s="6"/>
      <c r="N610" s="6"/>
      <c r="O610" s="6"/>
      <c r="P610" s="6"/>
      <c r="Q610" s="6"/>
      <c r="R610" s="6"/>
      <c r="S610" s="6"/>
    </row>
    <row r="611" spans="7:19" ht="14.25">
      <c r="G611" s="6"/>
      <c r="I611" s="6"/>
      <c r="K611" s="6"/>
      <c r="L611" s="6"/>
      <c r="M611" s="6"/>
      <c r="N611" s="6"/>
      <c r="O611" s="6"/>
      <c r="P611" s="6"/>
      <c r="Q611" s="6"/>
      <c r="R611" s="6"/>
      <c r="S611" s="6"/>
    </row>
    <row r="612" spans="7:19" ht="14.25">
      <c r="G612" s="6"/>
      <c r="I612" s="6"/>
      <c r="K612" s="6"/>
      <c r="L612" s="6"/>
      <c r="M612" s="6"/>
      <c r="N612" s="6"/>
      <c r="O612" s="6"/>
      <c r="P612" s="6"/>
      <c r="Q612" s="6"/>
      <c r="R612" s="6"/>
      <c r="S612" s="6"/>
    </row>
    <row r="613" spans="7:19" ht="14.25">
      <c r="G613" s="6"/>
      <c r="I613" s="6"/>
      <c r="K613" s="6"/>
      <c r="L613" s="6"/>
      <c r="M613" s="6"/>
      <c r="N613" s="6"/>
      <c r="O613" s="6"/>
      <c r="P613" s="6"/>
      <c r="Q613" s="6"/>
      <c r="R613" s="6"/>
      <c r="S613" s="6"/>
    </row>
    <row r="614" spans="7:19" ht="14.25">
      <c r="G614" s="6"/>
      <c r="I614" s="6"/>
      <c r="K614" s="6"/>
      <c r="L614" s="6"/>
      <c r="M614" s="6"/>
      <c r="N614" s="6"/>
      <c r="O614" s="6"/>
      <c r="P614" s="6"/>
      <c r="Q614" s="6"/>
      <c r="R614" s="6"/>
      <c r="S614" s="6"/>
    </row>
    <row r="615" spans="7:19" ht="14.25">
      <c r="G615" s="6"/>
      <c r="I615" s="6"/>
      <c r="K615" s="6"/>
      <c r="L615" s="6"/>
      <c r="M615" s="6"/>
      <c r="N615" s="6"/>
      <c r="O615" s="6"/>
      <c r="P615" s="6"/>
      <c r="Q615" s="6"/>
      <c r="R615" s="6"/>
      <c r="S615" s="6"/>
    </row>
    <row r="616" spans="7:19" ht="14.25">
      <c r="G616" s="6"/>
      <c r="I616" s="6"/>
      <c r="K616" s="6"/>
      <c r="L616" s="6"/>
      <c r="M616" s="6"/>
      <c r="N616" s="6"/>
      <c r="O616" s="6"/>
      <c r="P616" s="6"/>
      <c r="Q616" s="6"/>
      <c r="R616" s="6"/>
      <c r="S616" s="6"/>
    </row>
    <row r="617" spans="7:19" ht="14.25">
      <c r="G617" s="6"/>
      <c r="I617" s="6"/>
      <c r="K617" s="6"/>
      <c r="L617" s="6"/>
      <c r="M617" s="6"/>
      <c r="N617" s="6"/>
      <c r="O617" s="6"/>
      <c r="P617" s="6"/>
      <c r="Q617" s="6"/>
      <c r="R617" s="6"/>
      <c r="S617" s="6"/>
    </row>
    <row r="618" spans="7:19" ht="14.25">
      <c r="G618" s="6"/>
      <c r="I618" s="6"/>
      <c r="K618" s="6"/>
      <c r="L618" s="6"/>
      <c r="M618" s="6"/>
      <c r="N618" s="6"/>
      <c r="O618" s="6"/>
      <c r="P618" s="6"/>
      <c r="Q618" s="6"/>
      <c r="R618" s="6"/>
      <c r="S618" s="6"/>
    </row>
    <row r="619" spans="7:19" ht="14.25">
      <c r="G619" s="6"/>
      <c r="I619" s="6"/>
      <c r="K619" s="6"/>
      <c r="L619" s="6"/>
      <c r="M619" s="6"/>
      <c r="N619" s="6"/>
      <c r="O619" s="6"/>
      <c r="P619" s="6"/>
      <c r="Q619" s="6"/>
      <c r="R619" s="6"/>
      <c r="S619" s="6"/>
    </row>
    <row r="620" spans="7:19" ht="14.25">
      <c r="G620" s="6"/>
      <c r="I620" s="6"/>
      <c r="K620" s="6"/>
      <c r="L620" s="6"/>
      <c r="M620" s="6"/>
      <c r="N620" s="6"/>
      <c r="O620" s="6"/>
      <c r="P620" s="6"/>
      <c r="Q620" s="6"/>
      <c r="R620" s="6"/>
      <c r="S620" s="6"/>
    </row>
    <row r="621" spans="7:19" ht="14.25">
      <c r="G621" s="6"/>
      <c r="I621" s="6"/>
      <c r="K621" s="6"/>
      <c r="L621" s="6"/>
      <c r="M621" s="6"/>
      <c r="N621" s="6"/>
      <c r="O621" s="6"/>
      <c r="P621" s="6"/>
      <c r="Q621" s="6"/>
      <c r="R621" s="6"/>
      <c r="S621" s="6"/>
    </row>
    <row r="622" spans="7:19" ht="14.25">
      <c r="G622" s="6"/>
      <c r="I622" s="6"/>
      <c r="K622" s="6"/>
      <c r="L622" s="6"/>
      <c r="M622" s="6"/>
      <c r="N622" s="6"/>
      <c r="O622" s="6"/>
      <c r="P622" s="6"/>
      <c r="Q622" s="6"/>
      <c r="R622" s="6"/>
      <c r="S622" s="6"/>
    </row>
    <row r="623" spans="7:19" ht="14.25">
      <c r="G623" s="6"/>
      <c r="I623" s="6"/>
      <c r="K623" s="6"/>
      <c r="L623" s="6"/>
      <c r="M623" s="6"/>
      <c r="N623" s="6"/>
      <c r="O623" s="6"/>
      <c r="P623" s="6"/>
      <c r="Q623" s="6"/>
      <c r="R623" s="6"/>
      <c r="S623" s="6"/>
    </row>
    <row r="624" spans="7:19" ht="14.25">
      <c r="G624" s="6"/>
      <c r="I624" s="6"/>
      <c r="K624" s="6"/>
      <c r="L624" s="6"/>
      <c r="M624" s="6"/>
      <c r="N624" s="6"/>
      <c r="O624" s="6"/>
      <c r="P624" s="6"/>
      <c r="Q624" s="6"/>
      <c r="R624" s="6"/>
      <c r="S624" s="6"/>
    </row>
    <row r="625" spans="7:19" ht="14.25">
      <c r="G625" s="6"/>
      <c r="I625" s="6"/>
      <c r="K625" s="6"/>
      <c r="L625" s="6"/>
      <c r="M625" s="6"/>
      <c r="N625" s="6"/>
      <c r="O625" s="6"/>
      <c r="P625" s="6"/>
      <c r="Q625" s="6"/>
      <c r="R625" s="6"/>
      <c r="S625" s="6"/>
    </row>
    <row r="626" spans="7:19" ht="14.25">
      <c r="G626" s="6"/>
      <c r="I626" s="6"/>
      <c r="K626" s="6"/>
      <c r="L626" s="6"/>
      <c r="M626" s="6"/>
      <c r="N626" s="6"/>
      <c r="O626" s="6"/>
      <c r="P626" s="6"/>
      <c r="Q626" s="6"/>
      <c r="R626" s="6"/>
      <c r="S626" s="6"/>
    </row>
    <row r="627" spans="7:19" ht="14.25">
      <c r="G627" s="6"/>
      <c r="I627" s="6"/>
      <c r="K627" s="6"/>
      <c r="L627" s="6"/>
      <c r="M627" s="6"/>
      <c r="N627" s="6"/>
      <c r="O627" s="6"/>
      <c r="P627" s="6"/>
      <c r="Q627" s="6"/>
      <c r="R627" s="6"/>
      <c r="S627" s="6"/>
    </row>
    <row r="628" spans="7:19" ht="14.25">
      <c r="G628" s="6"/>
      <c r="I628" s="6"/>
      <c r="K628" s="6"/>
      <c r="L628" s="6"/>
      <c r="M628" s="6"/>
      <c r="N628" s="6"/>
      <c r="O628" s="6"/>
      <c r="P628" s="6"/>
      <c r="Q628" s="6"/>
      <c r="R628" s="6"/>
      <c r="S628" s="6"/>
    </row>
    <row r="629" spans="7:19" ht="14.25">
      <c r="G629" s="6"/>
      <c r="I629" s="6"/>
      <c r="K629" s="6"/>
      <c r="L629" s="6"/>
      <c r="M629" s="6"/>
      <c r="N629" s="6"/>
      <c r="O629" s="6"/>
      <c r="P629" s="6"/>
      <c r="Q629" s="6"/>
      <c r="R629" s="6"/>
      <c r="S629" s="6"/>
    </row>
    <row r="630" spans="7:19" ht="14.25">
      <c r="G630" s="6"/>
      <c r="I630" s="6"/>
      <c r="K630" s="6"/>
      <c r="L630" s="6"/>
      <c r="M630" s="6"/>
      <c r="N630" s="6"/>
      <c r="O630" s="6"/>
      <c r="P630" s="6"/>
      <c r="Q630" s="6"/>
      <c r="R630" s="6"/>
      <c r="S630" s="6"/>
    </row>
    <row r="631" spans="7:19" ht="14.25">
      <c r="G631" s="6"/>
      <c r="I631" s="6"/>
      <c r="K631" s="6"/>
      <c r="L631" s="6"/>
      <c r="M631" s="6"/>
      <c r="N631" s="6"/>
      <c r="O631" s="6"/>
      <c r="P631" s="6"/>
      <c r="Q631" s="6"/>
      <c r="R631" s="6"/>
      <c r="S631" s="6"/>
    </row>
    <row r="632" spans="7:19" ht="14.25">
      <c r="G632" s="6"/>
      <c r="I632" s="6"/>
      <c r="K632" s="6"/>
      <c r="L632" s="6"/>
      <c r="M632" s="6"/>
      <c r="N632" s="6"/>
      <c r="O632" s="6"/>
      <c r="P632" s="6"/>
      <c r="Q632" s="6"/>
      <c r="R632" s="6"/>
      <c r="S632" s="6"/>
    </row>
    <row r="633" spans="7:19" ht="14.25">
      <c r="G633" s="6"/>
      <c r="I633" s="6"/>
      <c r="K633" s="6"/>
      <c r="L633" s="6"/>
      <c r="M633" s="6"/>
      <c r="N633" s="6"/>
      <c r="O633" s="6"/>
      <c r="P633" s="6"/>
      <c r="Q633" s="6"/>
      <c r="R633" s="6"/>
      <c r="S633" s="6"/>
    </row>
    <row r="634" spans="7:19" ht="14.25">
      <c r="G634" s="6"/>
      <c r="I634" s="6"/>
      <c r="K634" s="6"/>
      <c r="L634" s="6"/>
      <c r="M634" s="6"/>
      <c r="N634" s="6"/>
      <c r="O634" s="6"/>
      <c r="P634" s="6"/>
      <c r="Q634" s="6"/>
      <c r="R634" s="6"/>
      <c r="S634" s="6"/>
    </row>
    <row r="635" spans="7:19" ht="14.25">
      <c r="G635" s="6"/>
      <c r="I635" s="6"/>
      <c r="K635" s="6"/>
      <c r="L635" s="6"/>
      <c r="M635" s="6"/>
      <c r="N635" s="6"/>
      <c r="O635" s="6"/>
      <c r="P635" s="6"/>
      <c r="Q635" s="6"/>
      <c r="R635" s="6"/>
      <c r="S635" s="6"/>
    </row>
    <row r="636" spans="7:19" ht="14.25">
      <c r="G636" s="6"/>
      <c r="I636" s="6"/>
      <c r="K636" s="6"/>
      <c r="L636" s="6"/>
      <c r="M636" s="6"/>
      <c r="N636" s="6"/>
      <c r="O636" s="6"/>
      <c r="P636" s="6"/>
      <c r="Q636" s="6"/>
      <c r="R636" s="6"/>
      <c r="S636" s="6"/>
    </row>
    <row r="637" spans="7:19" ht="14.25">
      <c r="G637" s="6"/>
      <c r="I637" s="6"/>
      <c r="K637" s="6"/>
      <c r="L637" s="6"/>
      <c r="M637" s="6"/>
      <c r="N637" s="6"/>
      <c r="O637" s="6"/>
      <c r="P637" s="6"/>
      <c r="Q637" s="6"/>
      <c r="R637" s="6"/>
      <c r="S637" s="6"/>
    </row>
    <row r="638" spans="7:19" ht="14.25">
      <c r="G638" s="6"/>
      <c r="I638" s="6"/>
      <c r="K638" s="6"/>
      <c r="L638" s="6"/>
      <c r="M638" s="6"/>
      <c r="N638" s="6"/>
      <c r="O638" s="6"/>
      <c r="P638" s="6"/>
      <c r="Q638" s="6"/>
      <c r="R638" s="6"/>
      <c r="S638" s="6"/>
    </row>
    <row r="639" spans="7:19" ht="14.25">
      <c r="G639" s="6"/>
      <c r="I639" s="6"/>
      <c r="K639" s="6"/>
      <c r="L639" s="6"/>
      <c r="M639" s="6"/>
      <c r="N639" s="6"/>
      <c r="O639" s="6"/>
      <c r="P639" s="6"/>
      <c r="Q639" s="6"/>
      <c r="R639" s="6"/>
      <c r="S639" s="6"/>
    </row>
    <row r="640" spans="7:19" ht="14.25">
      <c r="G640" s="6"/>
      <c r="I640" s="6"/>
      <c r="K640" s="6"/>
      <c r="L640" s="6"/>
      <c r="M640" s="6"/>
      <c r="N640" s="6"/>
      <c r="O640" s="6"/>
      <c r="P640" s="6"/>
      <c r="Q640" s="6"/>
      <c r="R640" s="6"/>
      <c r="S640" s="6"/>
    </row>
    <row r="641" spans="7:19" ht="14.25">
      <c r="G641" s="6"/>
      <c r="I641" s="6"/>
      <c r="K641" s="6"/>
      <c r="L641" s="6"/>
      <c r="M641" s="6"/>
      <c r="N641" s="6"/>
      <c r="O641" s="6"/>
      <c r="P641" s="6"/>
      <c r="Q641" s="6"/>
      <c r="R641" s="6"/>
      <c r="S641" s="6"/>
    </row>
    <row r="642" spans="7:19" ht="14.25">
      <c r="G642" s="6"/>
      <c r="I642" s="6"/>
      <c r="K642" s="6"/>
      <c r="L642" s="6"/>
      <c r="M642" s="6"/>
      <c r="N642" s="6"/>
      <c r="O642" s="6"/>
      <c r="P642" s="6"/>
      <c r="Q642" s="6"/>
      <c r="R642" s="6"/>
      <c r="S642" s="6"/>
    </row>
    <row r="643" spans="7:19" ht="14.25">
      <c r="G643" s="6"/>
      <c r="I643" s="6"/>
      <c r="K643" s="6"/>
      <c r="L643" s="6"/>
      <c r="M643" s="6"/>
      <c r="N643" s="6"/>
      <c r="O643" s="6"/>
      <c r="P643" s="6"/>
      <c r="Q643" s="6"/>
      <c r="R643" s="6"/>
      <c r="S643" s="6"/>
    </row>
    <row r="644" spans="7:19" ht="14.25">
      <c r="G644" s="6"/>
      <c r="I644" s="6"/>
      <c r="K644" s="6"/>
      <c r="L644" s="6"/>
      <c r="M644" s="6"/>
      <c r="N644" s="6"/>
      <c r="O644" s="6"/>
      <c r="P644" s="6"/>
      <c r="Q644" s="6"/>
      <c r="R644" s="6"/>
      <c r="S644" s="6"/>
    </row>
    <row r="645" spans="7:19" ht="14.25">
      <c r="G645" s="6"/>
      <c r="I645" s="6"/>
      <c r="K645" s="6"/>
      <c r="L645" s="6"/>
      <c r="M645" s="6"/>
      <c r="N645" s="6"/>
      <c r="O645" s="6"/>
      <c r="P645" s="6"/>
      <c r="Q645" s="6"/>
      <c r="R645" s="6"/>
      <c r="S645" s="6"/>
    </row>
    <row r="646" spans="7:19" ht="14.25">
      <c r="G646" s="6"/>
      <c r="I646" s="6"/>
      <c r="K646" s="6"/>
      <c r="L646" s="6"/>
      <c r="M646" s="6"/>
      <c r="N646" s="6"/>
      <c r="O646" s="6"/>
      <c r="P646" s="6"/>
      <c r="Q646" s="6"/>
      <c r="R646" s="6"/>
      <c r="S646" s="6"/>
    </row>
    <row r="647" spans="7:19" ht="14.25">
      <c r="G647" s="6"/>
      <c r="I647" s="6"/>
      <c r="K647" s="6"/>
      <c r="L647" s="6"/>
      <c r="M647" s="6"/>
      <c r="N647" s="6"/>
      <c r="O647" s="6"/>
      <c r="P647" s="6"/>
      <c r="Q647" s="6"/>
      <c r="R647" s="6"/>
      <c r="S647" s="6"/>
    </row>
    <row r="648" spans="7:19" ht="14.25">
      <c r="G648" s="6"/>
      <c r="I648" s="6"/>
      <c r="K648" s="6"/>
      <c r="L648" s="6"/>
      <c r="M648" s="6"/>
      <c r="N648" s="6"/>
      <c r="O648" s="6"/>
      <c r="P648" s="6"/>
      <c r="Q648" s="6"/>
      <c r="R648" s="6"/>
      <c r="S648" s="6"/>
    </row>
    <row r="649" spans="7:19" ht="14.25">
      <c r="G649" s="6"/>
      <c r="I649" s="6"/>
      <c r="K649" s="6"/>
      <c r="L649" s="6"/>
      <c r="M649" s="6"/>
      <c r="N649" s="6"/>
      <c r="O649" s="6"/>
      <c r="P649" s="6"/>
      <c r="Q649" s="6"/>
      <c r="R649" s="6"/>
      <c r="S649" s="6"/>
    </row>
    <row r="650" spans="7:19" ht="14.25">
      <c r="G650" s="6"/>
      <c r="I650" s="6"/>
      <c r="K650" s="6"/>
      <c r="L650" s="6"/>
      <c r="M650" s="6"/>
      <c r="N650" s="6"/>
      <c r="O650" s="6"/>
      <c r="P650" s="6"/>
      <c r="Q650" s="6"/>
      <c r="R650" s="6"/>
      <c r="S650" s="6"/>
    </row>
    <row r="651" spans="7:19" ht="14.25">
      <c r="G651" s="6"/>
      <c r="I651" s="6"/>
      <c r="K651" s="6"/>
      <c r="L651" s="6"/>
      <c r="M651" s="6"/>
      <c r="N651" s="6"/>
      <c r="O651" s="6"/>
      <c r="P651" s="6"/>
      <c r="Q651" s="6"/>
      <c r="R651" s="6"/>
      <c r="S651" s="6"/>
    </row>
    <row r="652" spans="7:19" ht="14.25">
      <c r="G652" s="6"/>
      <c r="I652" s="6"/>
      <c r="K652" s="6"/>
      <c r="L652" s="6"/>
      <c r="M652" s="6"/>
      <c r="N652" s="6"/>
      <c r="O652" s="6"/>
      <c r="P652" s="6"/>
      <c r="Q652" s="6"/>
      <c r="R652" s="6"/>
      <c r="S652" s="6"/>
    </row>
    <row r="653" spans="7:19" ht="14.25">
      <c r="G653" s="6"/>
      <c r="I653" s="6"/>
      <c r="K653" s="6"/>
      <c r="L653" s="6"/>
      <c r="M653" s="6"/>
      <c r="N653" s="6"/>
      <c r="O653" s="6"/>
      <c r="P653" s="6"/>
      <c r="Q653" s="6"/>
      <c r="R653" s="6"/>
      <c r="S653" s="6"/>
    </row>
    <row r="654" spans="7:19" ht="14.25">
      <c r="G654" s="6"/>
      <c r="I654" s="6"/>
      <c r="K654" s="6"/>
      <c r="L654" s="6"/>
      <c r="M654" s="6"/>
      <c r="N654" s="6"/>
      <c r="O654" s="6"/>
      <c r="P654" s="6"/>
      <c r="Q654" s="6"/>
      <c r="R654" s="6"/>
      <c r="S654" s="6"/>
    </row>
    <row r="655" spans="7:19" ht="14.25">
      <c r="G655" s="6"/>
      <c r="I655" s="6"/>
      <c r="K655" s="6"/>
      <c r="L655" s="6"/>
      <c r="M655" s="6"/>
      <c r="N655" s="6"/>
      <c r="O655" s="6"/>
      <c r="P655" s="6"/>
      <c r="Q655" s="6"/>
      <c r="R655" s="6"/>
      <c r="S655" s="6"/>
    </row>
    <row r="656" spans="7:19" ht="14.25">
      <c r="G656" s="6"/>
      <c r="I656" s="6"/>
      <c r="K656" s="6"/>
      <c r="L656" s="6"/>
      <c r="M656" s="6"/>
      <c r="N656" s="6"/>
      <c r="O656" s="6"/>
      <c r="P656" s="6"/>
      <c r="Q656" s="6"/>
      <c r="R656" s="6"/>
      <c r="S656" s="6"/>
    </row>
    <row r="657" spans="7:19" ht="14.25">
      <c r="G657" s="6"/>
      <c r="I657" s="6"/>
      <c r="K657" s="6"/>
      <c r="L657" s="6"/>
      <c r="M657" s="6"/>
      <c r="N657" s="6"/>
      <c r="O657" s="6"/>
      <c r="P657" s="6"/>
      <c r="Q657" s="6"/>
      <c r="R657" s="6"/>
      <c r="S657" s="6"/>
    </row>
    <row r="658" spans="7:19" ht="14.25">
      <c r="G658" s="6"/>
      <c r="I658" s="6"/>
      <c r="K658" s="6"/>
      <c r="L658" s="6"/>
      <c r="M658" s="6"/>
      <c r="N658" s="6"/>
      <c r="O658" s="6"/>
      <c r="P658" s="6"/>
      <c r="Q658" s="6"/>
      <c r="R658" s="6"/>
      <c r="S658" s="6"/>
    </row>
    <row r="659" spans="7:19" ht="14.25">
      <c r="G659" s="6"/>
      <c r="I659" s="6"/>
      <c r="K659" s="6"/>
      <c r="L659" s="6"/>
      <c r="M659" s="6"/>
      <c r="N659" s="6"/>
      <c r="O659" s="6"/>
      <c r="P659" s="6"/>
      <c r="Q659" s="6"/>
      <c r="R659" s="6"/>
      <c r="S659" s="6"/>
    </row>
    <row r="660" spans="7:19" ht="14.25">
      <c r="G660" s="6"/>
      <c r="I660" s="6"/>
      <c r="K660" s="6"/>
      <c r="L660" s="6"/>
      <c r="M660" s="6"/>
      <c r="N660" s="6"/>
      <c r="O660" s="6"/>
      <c r="P660" s="6"/>
      <c r="Q660" s="6"/>
      <c r="R660" s="6"/>
      <c r="S660" s="6"/>
    </row>
    <row r="661" spans="7:19" ht="14.25">
      <c r="G661" s="6"/>
      <c r="I661" s="6"/>
      <c r="K661" s="6"/>
      <c r="L661" s="6"/>
      <c r="M661" s="6"/>
      <c r="N661" s="6"/>
      <c r="O661" s="6"/>
      <c r="P661" s="6"/>
      <c r="Q661" s="6"/>
      <c r="R661" s="6"/>
      <c r="S661" s="6"/>
    </row>
    <row r="662" spans="7:19" ht="14.25">
      <c r="G662" s="6"/>
      <c r="I662" s="6"/>
      <c r="K662" s="6"/>
      <c r="L662" s="6"/>
      <c r="M662" s="6"/>
      <c r="N662" s="6"/>
      <c r="O662" s="6"/>
      <c r="P662" s="6"/>
      <c r="Q662" s="6"/>
      <c r="R662" s="6"/>
      <c r="S662" s="6"/>
    </row>
    <row r="663" spans="7:19" ht="14.25">
      <c r="G663" s="6"/>
      <c r="I663" s="6"/>
      <c r="K663" s="6"/>
      <c r="L663" s="6"/>
      <c r="M663" s="6"/>
      <c r="N663" s="6"/>
      <c r="O663" s="6"/>
      <c r="P663" s="6"/>
      <c r="Q663" s="6"/>
      <c r="R663" s="6"/>
      <c r="S663" s="6"/>
    </row>
    <row r="664" spans="7:19" ht="14.25">
      <c r="G664" s="6"/>
      <c r="I664" s="6"/>
      <c r="K664" s="6"/>
      <c r="L664" s="6"/>
      <c r="M664" s="6"/>
      <c r="N664" s="6"/>
      <c r="O664" s="6"/>
      <c r="P664" s="6"/>
      <c r="Q664" s="6"/>
      <c r="R664" s="6"/>
      <c r="S664" s="6"/>
    </row>
    <row r="665" spans="7:19" ht="14.25">
      <c r="G665" s="6"/>
      <c r="I665" s="6"/>
      <c r="K665" s="6"/>
      <c r="L665" s="6"/>
      <c r="M665" s="6"/>
      <c r="N665" s="6"/>
      <c r="O665" s="6"/>
      <c r="P665" s="6"/>
      <c r="Q665" s="6"/>
      <c r="R665" s="6"/>
      <c r="S665" s="6"/>
    </row>
    <row r="666" spans="7:19" ht="14.25">
      <c r="G666" s="6"/>
      <c r="I666" s="6"/>
      <c r="K666" s="6"/>
      <c r="L666" s="6"/>
      <c r="M666" s="6"/>
      <c r="N666" s="6"/>
      <c r="O666" s="6"/>
      <c r="P666" s="6"/>
      <c r="Q666" s="6"/>
      <c r="R666" s="6"/>
      <c r="S666" s="6"/>
    </row>
    <row r="667" spans="7:19" ht="14.25">
      <c r="G667" s="6"/>
      <c r="I667" s="6"/>
      <c r="K667" s="6"/>
      <c r="L667" s="6"/>
      <c r="M667" s="6"/>
      <c r="N667" s="6"/>
      <c r="O667" s="6"/>
      <c r="P667" s="6"/>
      <c r="Q667" s="6"/>
      <c r="R667" s="6"/>
      <c r="S667" s="6"/>
    </row>
    <row r="668" spans="7:19" ht="14.25">
      <c r="G668" s="6"/>
      <c r="I668" s="6"/>
      <c r="K668" s="6"/>
      <c r="L668" s="6"/>
      <c r="M668" s="6"/>
      <c r="N668" s="6"/>
      <c r="O668" s="6"/>
      <c r="P668" s="6"/>
      <c r="Q668" s="6"/>
      <c r="R668" s="6"/>
      <c r="S668" s="6"/>
    </row>
    <row r="669" spans="7:19" ht="14.25">
      <c r="G669" s="6"/>
      <c r="I669" s="6"/>
      <c r="K669" s="6"/>
      <c r="L669" s="6"/>
      <c r="M669" s="6"/>
      <c r="N669" s="6"/>
      <c r="O669" s="6"/>
      <c r="P669" s="6"/>
      <c r="Q669" s="6"/>
      <c r="R669" s="6"/>
      <c r="S669" s="6"/>
    </row>
    <row r="670" spans="7:19" ht="14.25">
      <c r="G670" s="6"/>
      <c r="I670" s="6"/>
      <c r="K670" s="6"/>
      <c r="L670" s="6"/>
      <c r="M670" s="6"/>
      <c r="N670" s="6"/>
      <c r="O670" s="6"/>
      <c r="P670" s="6"/>
      <c r="Q670" s="6"/>
      <c r="R670" s="6"/>
      <c r="S670" s="6"/>
    </row>
    <row r="671" spans="7:19" ht="14.25">
      <c r="G671" s="6"/>
      <c r="I671" s="6"/>
      <c r="K671" s="6"/>
      <c r="L671" s="6"/>
      <c r="M671" s="6"/>
      <c r="N671" s="6"/>
      <c r="O671" s="6"/>
      <c r="P671" s="6"/>
      <c r="Q671" s="6"/>
      <c r="R671" s="6"/>
      <c r="S671" s="6"/>
    </row>
    <row r="672" spans="7:19" ht="14.25">
      <c r="G672" s="6"/>
      <c r="I672" s="6"/>
      <c r="K672" s="6"/>
      <c r="L672" s="6"/>
      <c r="M672" s="6"/>
      <c r="N672" s="6"/>
      <c r="O672" s="6"/>
      <c r="P672" s="6"/>
      <c r="Q672" s="6"/>
      <c r="R672" s="6"/>
      <c r="S672" s="6"/>
    </row>
    <row r="673" spans="7:19" ht="14.25">
      <c r="G673" s="6"/>
      <c r="I673" s="6"/>
      <c r="K673" s="6"/>
      <c r="L673" s="6"/>
      <c r="M673" s="6"/>
      <c r="N673" s="6"/>
      <c r="O673" s="6"/>
      <c r="P673" s="6"/>
      <c r="Q673" s="6"/>
      <c r="R673" s="6"/>
      <c r="S673" s="6"/>
    </row>
    <row r="674" spans="7:19" ht="14.25">
      <c r="G674" s="6"/>
      <c r="I674" s="6"/>
      <c r="K674" s="6"/>
      <c r="L674" s="6"/>
      <c r="M674" s="6"/>
      <c r="N674" s="6"/>
      <c r="O674" s="6"/>
      <c r="P674" s="6"/>
      <c r="Q674" s="6"/>
      <c r="R674" s="6"/>
      <c r="S674" s="6"/>
    </row>
    <row r="675" spans="7:19" ht="14.25">
      <c r="G675" s="6"/>
      <c r="I675" s="6"/>
      <c r="K675" s="6"/>
      <c r="L675" s="6"/>
      <c r="M675" s="6"/>
      <c r="N675" s="6"/>
      <c r="O675" s="6"/>
      <c r="P675" s="6"/>
      <c r="Q675" s="6"/>
      <c r="R675" s="6"/>
      <c r="S675" s="6"/>
    </row>
    <row r="676" spans="7:19" ht="14.25">
      <c r="G676" s="6"/>
      <c r="I676" s="6"/>
      <c r="K676" s="6"/>
      <c r="L676" s="6"/>
      <c r="M676" s="6"/>
      <c r="N676" s="6"/>
      <c r="O676" s="6"/>
      <c r="P676" s="6"/>
      <c r="Q676" s="6"/>
      <c r="R676" s="6"/>
      <c r="S676" s="6"/>
    </row>
    <row r="677" spans="7:19" ht="14.25">
      <c r="G677" s="6"/>
      <c r="I677" s="6"/>
      <c r="K677" s="6"/>
      <c r="L677" s="6"/>
      <c r="M677" s="6"/>
      <c r="N677" s="6"/>
      <c r="O677" s="6"/>
      <c r="P677" s="6"/>
      <c r="Q677" s="6"/>
      <c r="R677" s="6"/>
      <c r="S677" s="6"/>
    </row>
    <row r="678" spans="7:19" ht="14.25">
      <c r="G678" s="6"/>
      <c r="I678" s="6"/>
      <c r="K678" s="6"/>
      <c r="L678" s="6"/>
      <c r="M678" s="6"/>
      <c r="N678" s="6"/>
      <c r="O678" s="6"/>
      <c r="P678" s="6"/>
      <c r="Q678" s="6"/>
      <c r="R678" s="6"/>
      <c r="S678" s="6"/>
    </row>
    <row r="679" spans="7:19" ht="14.25">
      <c r="G679" s="6"/>
      <c r="I679" s="6"/>
      <c r="K679" s="6"/>
      <c r="L679" s="6"/>
      <c r="M679" s="6"/>
      <c r="N679" s="6"/>
      <c r="O679" s="6"/>
      <c r="P679" s="6"/>
      <c r="Q679" s="6"/>
      <c r="R679" s="6"/>
      <c r="S679" s="6"/>
    </row>
    <row r="680" spans="7:19" ht="14.25">
      <c r="G680" s="6"/>
      <c r="I680" s="6"/>
      <c r="K680" s="6"/>
      <c r="L680" s="6"/>
      <c r="M680" s="6"/>
      <c r="N680" s="6"/>
      <c r="O680" s="6"/>
      <c r="P680" s="6"/>
      <c r="Q680" s="6"/>
      <c r="R680" s="6"/>
      <c r="S680" s="6"/>
    </row>
    <row r="681" spans="7:19" ht="14.25">
      <c r="G681" s="6"/>
      <c r="I681" s="6"/>
      <c r="K681" s="6"/>
      <c r="L681" s="6"/>
      <c r="M681" s="6"/>
      <c r="N681" s="6"/>
      <c r="O681" s="6"/>
      <c r="P681" s="6"/>
      <c r="Q681" s="6"/>
      <c r="R681" s="6"/>
      <c r="S681" s="6"/>
    </row>
    <row r="682" spans="7:19" ht="14.25">
      <c r="G682" s="6"/>
      <c r="I682" s="6"/>
      <c r="K682" s="6"/>
      <c r="L682" s="6"/>
      <c r="M682" s="6"/>
      <c r="N682" s="6"/>
      <c r="O682" s="6"/>
      <c r="P682" s="6"/>
      <c r="Q682" s="6"/>
      <c r="R682" s="6"/>
      <c r="S682" s="6"/>
    </row>
    <row r="683" spans="7:19" ht="14.25">
      <c r="G683" s="6"/>
      <c r="I683" s="6"/>
      <c r="K683" s="6"/>
      <c r="L683" s="6"/>
      <c r="M683" s="6"/>
      <c r="N683" s="6"/>
      <c r="O683" s="6"/>
      <c r="P683" s="6"/>
      <c r="Q683" s="6"/>
      <c r="R683" s="6"/>
      <c r="S683" s="6"/>
    </row>
    <row r="684" spans="7:19" ht="14.25">
      <c r="G684" s="6"/>
      <c r="I684" s="6"/>
      <c r="K684" s="6"/>
      <c r="L684" s="6"/>
      <c r="M684" s="6"/>
      <c r="N684" s="6"/>
      <c r="O684" s="6"/>
      <c r="P684" s="6"/>
      <c r="Q684" s="6"/>
      <c r="R684" s="6"/>
      <c r="S684" s="6"/>
    </row>
    <row r="685" spans="7:19" ht="14.25">
      <c r="G685" s="6"/>
      <c r="I685" s="6"/>
      <c r="K685" s="6"/>
      <c r="L685" s="6"/>
      <c r="M685" s="6"/>
      <c r="N685" s="6"/>
      <c r="O685" s="6"/>
      <c r="P685" s="6"/>
      <c r="Q685" s="6"/>
      <c r="R685" s="6"/>
      <c r="S685" s="6"/>
    </row>
    <row r="686" spans="7:19" ht="14.25">
      <c r="G686" s="6"/>
      <c r="I686" s="6"/>
      <c r="K686" s="6"/>
      <c r="L686" s="6"/>
      <c r="M686" s="6"/>
      <c r="N686" s="6"/>
      <c r="O686" s="6"/>
      <c r="P686" s="6"/>
      <c r="Q686" s="6"/>
      <c r="R686" s="6"/>
      <c r="S686" s="6"/>
    </row>
    <row r="687" spans="7:19" ht="14.25">
      <c r="G687" s="6"/>
      <c r="I687" s="6"/>
      <c r="K687" s="6"/>
      <c r="L687" s="6"/>
      <c r="M687" s="6"/>
      <c r="N687" s="6"/>
      <c r="O687" s="6"/>
      <c r="P687" s="6"/>
      <c r="Q687" s="6"/>
      <c r="R687" s="6"/>
      <c r="S687" s="6"/>
    </row>
    <row r="688" spans="7:19" ht="14.25">
      <c r="G688" s="6"/>
      <c r="I688" s="6"/>
      <c r="K688" s="6"/>
      <c r="L688" s="6"/>
      <c r="M688" s="6"/>
      <c r="N688" s="6"/>
      <c r="O688" s="6"/>
      <c r="P688" s="6"/>
      <c r="Q688" s="6"/>
      <c r="R688" s="6"/>
      <c r="S688" s="6"/>
    </row>
    <row r="689" spans="7:19" ht="14.25">
      <c r="G689" s="6"/>
      <c r="I689" s="6"/>
      <c r="K689" s="6"/>
      <c r="L689" s="6"/>
      <c r="M689" s="6"/>
      <c r="N689" s="6"/>
      <c r="O689" s="6"/>
      <c r="P689" s="6"/>
      <c r="Q689" s="6"/>
      <c r="R689" s="6"/>
      <c r="S689" s="6"/>
    </row>
    <row r="690" spans="7:19" ht="14.25">
      <c r="G690" s="6"/>
      <c r="I690" s="6"/>
      <c r="K690" s="6"/>
      <c r="L690" s="6"/>
      <c r="M690" s="6"/>
      <c r="N690" s="6"/>
      <c r="O690" s="6"/>
      <c r="P690" s="6"/>
      <c r="Q690" s="6"/>
      <c r="R690" s="6"/>
      <c r="S690" s="6"/>
    </row>
    <row r="691" spans="7:19" ht="14.25">
      <c r="G691" s="6"/>
      <c r="I691" s="6"/>
      <c r="K691" s="6"/>
      <c r="L691" s="6"/>
      <c r="M691" s="6"/>
      <c r="N691" s="6"/>
      <c r="O691" s="6"/>
      <c r="P691" s="6"/>
      <c r="Q691" s="6"/>
      <c r="R691" s="6"/>
      <c r="S691" s="6"/>
    </row>
    <row r="692" spans="7:19" ht="14.25">
      <c r="G692" s="6"/>
      <c r="I692" s="6"/>
      <c r="K692" s="6"/>
      <c r="L692" s="6"/>
      <c r="M692" s="6"/>
      <c r="N692" s="6"/>
      <c r="O692" s="6"/>
      <c r="P692" s="6"/>
      <c r="Q692" s="6"/>
      <c r="R692" s="6"/>
      <c r="S692" s="6"/>
    </row>
    <row r="693" spans="7:19" ht="14.25">
      <c r="G693" s="6"/>
      <c r="I693" s="6"/>
      <c r="K693" s="6"/>
      <c r="L693" s="6"/>
      <c r="M693" s="6"/>
      <c r="N693" s="6"/>
      <c r="O693" s="6"/>
      <c r="P693" s="6"/>
      <c r="Q693" s="6"/>
      <c r="R693" s="6"/>
      <c r="S693" s="6"/>
    </row>
    <row r="694" spans="7:19" ht="14.25">
      <c r="G694" s="6"/>
      <c r="I694" s="6"/>
      <c r="K694" s="6"/>
      <c r="L694" s="6"/>
      <c r="M694" s="6"/>
      <c r="N694" s="6"/>
      <c r="O694" s="6"/>
      <c r="P694" s="6"/>
      <c r="Q694" s="6"/>
      <c r="R694" s="6"/>
      <c r="S694" s="6"/>
    </row>
    <row r="695" spans="7:19" ht="14.25">
      <c r="G695" s="6"/>
      <c r="I695" s="6"/>
      <c r="K695" s="6"/>
      <c r="L695" s="6"/>
      <c r="M695" s="6"/>
      <c r="N695" s="6"/>
      <c r="O695" s="6"/>
      <c r="P695" s="6"/>
      <c r="Q695" s="6"/>
      <c r="R695" s="6"/>
      <c r="S695" s="6"/>
    </row>
    <row r="696" spans="7:19" ht="14.25">
      <c r="G696" s="6"/>
      <c r="I696" s="6"/>
      <c r="K696" s="6"/>
      <c r="L696" s="6"/>
      <c r="M696" s="6"/>
      <c r="N696" s="6"/>
      <c r="O696" s="6"/>
      <c r="P696" s="6"/>
      <c r="Q696" s="6"/>
      <c r="R696" s="6"/>
      <c r="S696" s="6"/>
    </row>
    <row r="697" spans="7:19" ht="14.25">
      <c r="G697" s="6"/>
      <c r="I697" s="6"/>
      <c r="K697" s="6"/>
      <c r="L697" s="6"/>
      <c r="M697" s="6"/>
      <c r="N697" s="6"/>
      <c r="O697" s="6"/>
      <c r="P697" s="6"/>
      <c r="Q697" s="6"/>
      <c r="R697" s="6"/>
      <c r="S697" s="6"/>
    </row>
    <row r="698" spans="7:19" ht="14.25">
      <c r="G698" s="6"/>
      <c r="I698" s="6"/>
      <c r="K698" s="6"/>
      <c r="L698" s="6"/>
      <c r="M698" s="6"/>
      <c r="N698" s="6"/>
      <c r="O698" s="6"/>
      <c r="P698" s="6"/>
      <c r="Q698" s="6"/>
      <c r="R698" s="6"/>
      <c r="S698" s="6"/>
    </row>
    <row r="699" spans="7:19" ht="14.25">
      <c r="G699" s="6"/>
      <c r="I699" s="6"/>
      <c r="K699" s="6"/>
      <c r="L699" s="6"/>
      <c r="M699" s="6"/>
      <c r="N699" s="6"/>
      <c r="O699" s="6"/>
      <c r="P699" s="6"/>
      <c r="Q699" s="6"/>
      <c r="R699" s="6"/>
      <c r="S699" s="6"/>
    </row>
    <row r="700" spans="7:19" ht="14.25">
      <c r="G700" s="6"/>
      <c r="I700" s="6"/>
      <c r="K700" s="6"/>
      <c r="L700" s="6"/>
      <c r="M700" s="6"/>
      <c r="N700" s="6"/>
      <c r="O700" s="6"/>
      <c r="P700" s="6"/>
      <c r="Q700" s="6"/>
      <c r="R700" s="6"/>
      <c r="S700" s="6"/>
    </row>
    <row r="701" spans="7:19" ht="14.25">
      <c r="G701" s="6"/>
      <c r="I701" s="6"/>
      <c r="K701" s="6"/>
      <c r="L701" s="6"/>
      <c r="M701" s="6"/>
      <c r="N701" s="6"/>
      <c r="O701" s="6"/>
      <c r="P701" s="6"/>
      <c r="Q701" s="6"/>
      <c r="R701" s="6"/>
      <c r="S701" s="6"/>
    </row>
    <row r="702" spans="7:19" ht="14.25">
      <c r="G702" s="6"/>
      <c r="I702" s="6"/>
      <c r="K702" s="6"/>
      <c r="L702" s="6"/>
      <c r="M702" s="6"/>
      <c r="N702" s="6"/>
      <c r="O702" s="6"/>
      <c r="P702" s="6"/>
      <c r="Q702" s="6"/>
      <c r="R702" s="6"/>
      <c r="S702" s="6"/>
    </row>
    <row r="703" spans="7:19" ht="14.25">
      <c r="G703" s="6"/>
      <c r="I703" s="6"/>
      <c r="K703" s="6"/>
      <c r="L703" s="6"/>
      <c r="M703" s="6"/>
      <c r="N703" s="6"/>
      <c r="O703" s="6"/>
      <c r="P703" s="6"/>
      <c r="Q703" s="6"/>
      <c r="R703" s="6"/>
      <c r="S703" s="6"/>
    </row>
    <row r="704" spans="7:19" ht="14.25">
      <c r="G704" s="6"/>
      <c r="I704" s="6"/>
      <c r="K704" s="6"/>
      <c r="L704" s="6"/>
      <c r="M704" s="6"/>
      <c r="N704" s="6"/>
      <c r="O704" s="6"/>
      <c r="P704" s="6"/>
      <c r="Q704" s="6"/>
      <c r="R704" s="6"/>
      <c r="S704" s="6"/>
    </row>
    <row r="705" spans="7:19" ht="14.25">
      <c r="G705" s="6"/>
      <c r="I705" s="6"/>
      <c r="K705" s="6"/>
      <c r="L705" s="6"/>
      <c r="M705" s="6"/>
      <c r="N705" s="6"/>
      <c r="O705" s="6"/>
      <c r="P705" s="6"/>
      <c r="Q705" s="6"/>
      <c r="R705" s="6"/>
      <c r="S705" s="6"/>
    </row>
    <row r="706" spans="7:19" ht="14.25">
      <c r="G706" s="6"/>
      <c r="I706" s="6"/>
      <c r="K706" s="6"/>
      <c r="L706" s="6"/>
      <c r="M706" s="6"/>
      <c r="N706" s="6"/>
      <c r="O706" s="6"/>
      <c r="P706" s="6"/>
      <c r="Q706" s="6"/>
      <c r="R706" s="6"/>
      <c r="S706" s="6"/>
    </row>
    <row r="707" spans="7:19" ht="14.25">
      <c r="G707" s="6"/>
      <c r="I707" s="6"/>
      <c r="K707" s="6"/>
      <c r="L707" s="6"/>
      <c r="M707" s="6"/>
      <c r="N707" s="6"/>
      <c r="O707" s="6"/>
      <c r="P707" s="6"/>
      <c r="Q707" s="6"/>
      <c r="R707" s="6"/>
      <c r="S707" s="6"/>
    </row>
    <row r="708" spans="7:19" ht="14.25">
      <c r="G708" s="6"/>
      <c r="I708" s="6"/>
      <c r="K708" s="6"/>
      <c r="L708" s="6"/>
      <c r="M708" s="6"/>
      <c r="N708" s="6"/>
      <c r="O708" s="6"/>
      <c r="P708" s="6"/>
      <c r="Q708" s="6"/>
      <c r="R708" s="6"/>
      <c r="S708" s="6"/>
    </row>
    <row r="709" spans="7:19" ht="14.25">
      <c r="G709" s="6"/>
      <c r="I709" s="6"/>
      <c r="K709" s="6"/>
      <c r="L709" s="6"/>
      <c r="M709" s="6"/>
      <c r="N709" s="6"/>
      <c r="O709" s="6"/>
      <c r="P709" s="6"/>
      <c r="Q709" s="6"/>
      <c r="R709" s="6"/>
      <c r="S709" s="6"/>
    </row>
    <row r="710" spans="7:19" ht="14.25">
      <c r="G710" s="6"/>
      <c r="I710" s="6"/>
      <c r="K710" s="6"/>
      <c r="L710" s="6"/>
      <c r="M710" s="6"/>
      <c r="N710" s="6"/>
      <c r="O710" s="6"/>
      <c r="P710" s="6"/>
      <c r="Q710" s="6"/>
      <c r="R710" s="6"/>
      <c r="S710" s="6"/>
    </row>
    <row r="711" spans="7:19" ht="14.25">
      <c r="G711" s="6"/>
      <c r="I711" s="6"/>
      <c r="K711" s="6"/>
      <c r="L711" s="6"/>
      <c r="M711" s="6"/>
      <c r="N711" s="6"/>
      <c r="O711" s="6"/>
      <c r="P711" s="6"/>
      <c r="Q711" s="6"/>
      <c r="R711" s="6"/>
      <c r="S711" s="6"/>
    </row>
    <row r="712" spans="7:19" ht="14.25">
      <c r="G712" s="6"/>
      <c r="I712" s="6"/>
      <c r="K712" s="6"/>
      <c r="L712" s="6"/>
      <c r="M712" s="6"/>
      <c r="N712" s="6"/>
      <c r="O712" s="6"/>
      <c r="P712" s="6"/>
      <c r="Q712" s="6"/>
      <c r="R712" s="6"/>
      <c r="S712" s="6"/>
    </row>
    <row r="713" spans="7:19" ht="14.25">
      <c r="G713" s="6"/>
      <c r="I713" s="6"/>
      <c r="K713" s="6"/>
      <c r="L713" s="6"/>
      <c r="M713" s="6"/>
      <c r="N713" s="6"/>
      <c r="O713" s="6"/>
      <c r="P713" s="6"/>
      <c r="Q713" s="6"/>
      <c r="R713" s="6"/>
      <c r="S713" s="6"/>
    </row>
    <row r="714" spans="7:19" ht="14.25">
      <c r="G714" s="6"/>
      <c r="I714" s="6"/>
      <c r="K714" s="6"/>
      <c r="L714" s="6"/>
      <c r="M714" s="6"/>
      <c r="N714" s="6"/>
      <c r="O714" s="6"/>
      <c r="P714" s="6"/>
      <c r="Q714" s="6"/>
      <c r="R714" s="6"/>
      <c r="S714" s="6"/>
    </row>
    <row r="715" spans="7:19" ht="14.25">
      <c r="G715" s="6"/>
      <c r="I715" s="6"/>
      <c r="K715" s="6"/>
      <c r="L715" s="6"/>
      <c r="M715" s="6"/>
      <c r="N715" s="6"/>
      <c r="O715" s="6"/>
      <c r="P715" s="6"/>
      <c r="Q715" s="6"/>
      <c r="R715" s="6"/>
      <c r="S715" s="6"/>
    </row>
    <row r="716" spans="7:19" ht="14.25">
      <c r="G716" s="6"/>
      <c r="I716" s="6"/>
      <c r="K716" s="6"/>
      <c r="L716" s="6"/>
      <c r="M716" s="6"/>
      <c r="N716" s="6"/>
      <c r="O716" s="6"/>
      <c r="P716" s="6"/>
      <c r="Q716" s="6"/>
      <c r="R716" s="6"/>
      <c r="S716" s="6"/>
    </row>
    <row r="717" spans="7:19" ht="14.25">
      <c r="G717" s="6"/>
      <c r="I717" s="6"/>
      <c r="K717" s="6"/>
      <c r="L717" s="6"/>
      <c r="M717" s="6"/>
      <c r="N717" s="6"/>
      <c r="O717" s="6"/>
      <c r="P717" s="6"/>
      <c r="Q717" s="6"/>
      <c r="R717" s="6"/>
      <c r="S717" s="6"/>
    </row>
    <row r="718" spans="7:19" ht="14.25">
      <c r="G718" s="6"/>
      <c r="I718" s="6"/>
      <c r="K718" s="6"/>
      <c r="L718" s="6"/>
      <c r="M718" s="6"/>
      <c r="N718" s="6"/>
      <c r="O718" s="6"/>
      <c r="P718" s="6"/>
      <c r="Q718" s="6"/>
      <c r="R718" s="6"/>
      <c r="S718" s="6"/>
    </row>
    <row r="719" spans="7:19" ht="14.25">
      <c r="G719" s="6"/>
      <c r="I719" s="6"/>
      <c r="K719" s="6"/>
      <c r="L719" s="6"/>
      <c r="M719" s="6"/>
      <c r="N719" s="6"/>
      <c r="O719" s="6"/>
      <c r="P719" s="6"/>
      <c r="Q719" s="6"/>
      <c r="R719" s="6"/>
      <c r="S719" s="6"/>
    </row>
    <row r="720" spans="7:19" ht="14.25">
      <c r="G720" s="6"/>
      <c r="I720" s="6"/>
      <c r="K720" s="6"/>
      <c r="L720" s="6"/>
      <c r="M720" s="6"/>
      <c r="N720" s="6"/>
      <c r="O720" s="6"/>
      <c r="P720" s="6"/>
      <c r="Q720" s="6"/>
      <c r="R720" s="6"/>
      <c r="S720" s="6"/>
    </row>
    <row r="721" spans="7:19" ht="14.25">
      <c r="G721" s="6"/>
      <c r="I721" s="6"/>
      <c r="K721" s="6"/>
      <c r="L721" s="6"/>
      <c r="M721" s="6"/>
      <c r="N721" s="6"/>
      <c r="O721" s="6"/>
      <c r="P721" s="6"/>
      <c r="Q721" s="6"/>
      <c r="R721" s="6"/>
      <c r="S721" s="6"/>
    </row>
    <row r="722" spans="7:19" ht="14.25">
      <c r="G722" s="6"/>
      <c r="I722" s="6"/>
      <c r="K722" s="6"/>
      <c r="L722" s="6"/>
      <c r="M722" s="6"/>
      <c r="N722" s="6"/>
      <c r="O722" s="6"/>
      <c r="P722" s="6"/>
      <c r="Q722" s="6"/>
      <c r="R722" s="6"/>
      <c r="S722" s="6"/>
    </row>
    <row r="723" spans="7:19" ht="14.25">
      <c r="G723" s="6"/>
      <c r="I723" s="6"/>
      <c r="K723" s="6"/>
      <c r="L723" s="6"/>
      <c r="M723" s="6"/>
      <c r="N723" s="6"/>
      <c r="O723" s="6"/>
      <c r="P723" s="6"/>
      <c r="Q723" s="6"/>
      <c r="R723" s="6"/>
      <c r="S723" s="6"/>
    </row>
    <row r="724" spans="7:19" ht="14.25">
      <c r="G724" s="6"/>
      <c r="I724" s="6"/>
      <c r="K724" s="6"/>
      <c r="L724" s="6"/>
      <c r="M724" s="6"/>
      <c r="N724" s="6"/>
      <c r="O724" s="6"/>
      <c r="P724" s="6"/>
      <c r="Q724" s="6"/>
      <c r="R724" s="6"/>
      <c r="S724" s="6"/>
    </row>
    <row r="725" spans="7:19" ht="14.25">
      <c r="G725" s="6"/>
      <c r="I725" s="6"/>
      <c r="K725" s="6"/>
      <c r="L725" s="6"/>
      <c r="M725" s="6"/>
      <c r="N725" s="6"/>
      <c r="O725" s="6"/>
      <c r="P725" s="6"/>
      <c r="Q725" s="6"/>
      <c r="R725" s="6"/>
      <c r="S725" s="6"/>
    </row>
    <row r="726" spans="7:19" ht="14.25">
      <c r="G726" s="6"/>
      <c r="I726" s="6"/>
      <c r="K726" s="6"/>
      <c r="L726" s="6"/>
      <c r="M726" s="6"/>
      <c r="N726" s="6"/>
      <c r="O726" s="6"/>
      <c r="P726" s="6"/>
      <c r="Q726" s="6"/>
      <c r="R726" s="6"/>
      <c r="S726" s="6"/>
    </row>
    <row r="727" spans="7:19" ht="14.25">
      <c r="G727" s="6"/>
      <c r="I727" s="6"/>
      <c r="K727" s="6"/>
      <c r="L727" s="6"/>
      <c r="M727" s="6"/>
      <c r="N727" s="6"/>
      <c r="O727" s="6"/>
      <c r="P727" s="6"/>
      <c r="Q727" s="6"/>
      <c r="R727" s="6"/>
      <c r="S727" s="6"/>
    </row>
    <row r="728" spans="7:19" ht="14.25">
      <c r="G728" s="6"/>
      <c r="I728" s="6"/>
      <c r="K728" s="6"/>
      <c r="L728" s="6"/>
      <c r="M728" s="6"/>
      <c r="N728" s="6"/>
      <c r="O728" s="6"/>
      <c r="P728" s="6"/>
      <c r="Q728" s="6"/>
      <c r="R728" s="6"/>
      <c r="S728" s="6"/>
    </row>
    <row r="729" spans="7:19" ht="14.25">
      <c r="G729" s="6"/>
      <c r="I729" s="6"/>
      <c r="K729" s="6"/>
      <c r="L729" s="6"/>
      <c r="M729" s="6"/>
      <c r="N729" s="6"/>
      <c r="O729" s="6"/>
      <c r="P729" s="6"/>
      <c r="Q729" s="6"/>
      <c r="R729" s="6"/>
      <c r="S729" s="6"/>
    </row>
    <row r="730" spans="7:19" ht="14.25">
      <c r="G730" s="6"/>
      <c r="I730" s="6"/>
      <c r="K730" s="6"/>
      <c r="L730" s="6"/>
      <c r="M730" s="6"/>
      <c r="N730" s="6"/>
      <c r="O730" s="6"/>
      <c r="P730" s="6"/>
      <c r="Q730" s="6"/>
      <c r="R730" s="6"/>
      <c r="S730" s="6"/>
    </row>
    <row r="731" spans="7:19" ht="14.25">
      <c r="G731" s="6"/>
      <c r="I731" s="6"/>
      <c r="K731" s="6"/>
      <c r="L731" s="6"/>
      <c r="M731" s="6"/>
      <c r="N731" s="6"/>
      <c r="O731" s="6"/>
      <c r="P731" s="6"/>
      <c r="Q731" s="6"/>
      <c r="R731" s="6"/>
      <c r="S731" s="6"/>
    </row>
    <row r="732" spans="7:19" ht="14.25">
      <c r="G732" s="6"/>
      <c r="I732" s="6"/>
      <c r="K732" s="6"/>
      <c r="L732" s="6"/>
      <c r="M732" s="6"/>
      <c r="N732" s="6"/>
      <c r="O732" s="6"/>
      <c r="P732" s="6"/>
      <c r="Q732" s="6"/>
      <c r="R732" s="6"/>
      <c r="S732" s="6"/>
    </row>
    <row r="733" spans="7:19" ht="14.25">
      <c r="G733" s="6"/>
      <c r="I733" s="6"/>
      <c r="K733" s="6"/>
      <c r="L733" s="6"/>
      <c r="M733" s="6"/>
      <c r="N733" s="6"/>
      <c r="O733" s="6"/>
      <c r="P733" s="6"/>
      <c r="Q733" s="6"/>
      <c r="R733" s="6"/>
      <c r="S733" s="6"/>
    </row>
    <row r="734" spans="7:19" ht="14.25">
      <c r="G734" s="6"/>
      <c r="I734" s="6"/>
      <c r="K734" s="6"/>
      <c r="L734" s="6"/>
      <c r="M734" s="6"/>
      <c r="N734" s="6"/>
      <c r="O734" s="6"/>
      <c r="P734" s="6"/>
      <c r="Q734" s="6"/>
      <c r="R734" s="6"/>
      <c r="S734" s="6"/>
    </row>
    <row r="735" spans="7:19" ht="14.25">
      <c r="G735" s="6"/>
      <c r="I735" s="6"/>
      <c r="K735" s="6"/>
      <c r="L735" s="6"/>
      <c r="M735" s="6"/>
      <c r="N735" s="6"/>
      <c r="O735" s="6"/>
      <c r="P735" s="6"/>
      <c r="Q735" s="6"/>
      <c r="R735" s="6"/>
      <c r="S735" s="6"/>
    </row>
    <row r="736" spans="7:19" ht="14.25">
      <c r="G736" s="6"/>
      <c r="I736" s="6"/>
      <c r="K736" s="6"/>
      <c r="L736" s="6"/>
      <c r="M736" s="6"/>
      <c r="N736" s="6"/>
      <c r="O736" s="6"/>
      <c r="P736" s="6"/>
      <c r="Q736" s="6"/>
      <c r="R736" s="6"/>
      <c r="S736" s="6"/>
    </row>
    <row r="737" spans="7:19" ht="14.25">
      <c r="G737" s="6"/>
      <c r="I737" s="6"/>
      <c r="K737" s="6"/>
      <c r="L737" s="6"/>
      <c r="M737" s="6"/>
      <c r="N737" s="6"/>
      <c r="O737" s="6"/>
      <c r="P737" s="6"/>
      <c r="Q737" s="6"/>
      <c r="R737" s="6"/>
      <c r="S737" s="6"/>
    </row>
    <row r="738" spans="7:19" ht="14.25">
      <c r="G738" s="6"/>
      <c r="I738" s="6"/>
      <c r="K738" s="6"/>
      <c r="L738" s="6"/>
      <c r="M738" s="6"/>
      <c r="N738" s="6"/>
      <c r="O738" s="6"/>
      <c r="P738" s="6"/>
      <c r="Q738" s="6"/>
      <c r="R738" s="6"/>
      <c r="S738" s="6"/>
    </row>
    <row r="739" spans="7:19" ht="14.25">
      <c r="G739" s="6"/>
      <c r="I739" s="6"/>
      <c r="K739" s="6"/>
      <c r="L739" s="6"/>
      <c r="M739" s="6"/>
      <c r="N739" s="6"/>
      <c r="O739" s="6"/>
      <c r="P739" s="6"/>
      <c r="Q739" s="6"/>
      <c r="R739" s="6"/>
      <c r="S739" s="6"/>
    </row>
    <row r="740" spans="7:19" ht="14.25">
      <c r="G740" s="6"/>
      <c r="I740" s="6"/>
      <c r="K740" s="6"/>
      <c r="L740" s="6"/>
      <c r="M740" s="6"/>
      <c r="N740" s="6"/>
      <c r="O740" s="6"/>
      <c r="P740" s="6"/>
      <c r="Q740" s="6"/>
      <c r="R740" s="6"/>
      <c r="S740" s="6"/>
    </row>
    <row r="741" spans="7:19" ht="14.25">
      <c r="G741" s="6"/>
      <c r="I741" s="6"/>
      <c r="K741" s="6"/>
      <c r="L741" s="6"/>
      <c r="M741" s="6"/>
      <c r="N741" s="6"/>
      <c r="O741" s="6"/>
      <c r="P741" s="6"/>
      <c r="Q741" s="6"/>
      <c r="R741" s="6"/>
      <c r="S741" s="6"/>
    </row>
    <row r="742" spans="7:19" ht="14.25">
      <c r="G742" s="6"/>
      <c r="I742" s="6"/>
      <c r="K742" s="6"/>
      <c r="L742" s="6"/>
      <c r="M742" s="6"/>
      <c r="N742" s="6"/>
      <c r="O742" s="6"/>
      <c r="P742" s="6"/>
      <c r="Q742" s="6"/>
      <c r="R742" s="6"/>
      <c r="S742" s="6"/>
    </row>
    <row r="743" spans="7:19" ht="14.25">
      <c r="G743" s="6"/>
      <c r="I743" s="6"/>
      <c r="K743" s="6"/>
      <c r="L743" s="6"/>
      <c r="M743" s="6"/>
      <c r="N743" s="6"/>
      <c r="O743" s="6"/>
      <c r="P743" s="6"/>
      <c r="Q743" s="6"/>
      <c r="R743" s="6"/>
      <c r="S743" s="6"/>
    </row>
    <row r="744" spans="7:19" ht="14.25">
      <c r="G744" s="6"/>
      <c r="I744" s="6"/>
      <c r="K744" s="6"/>
      <c r="L744" s="6"/>
      <c r="M744" s="6"/>
      <c r="N744" s="6"/>
      <c r="O744" s="6"/>
      <c r="P744" s="6"/>
      <c r="Q744" s="6"/>
      <c r="R744" s="6"/>
      <c r="S744" s="6"/>
    </row>
    <row r="745" spans="7:19" ht="14.25">
      <c r="G745" s="6"/>
      <c r="I745" s="6"/>
      <c r="K745" s="6"/>
      <c r="L745" s="6"/>
      <c r="M745" s="6"/>
      <c r="N745" s="6"/>
      <c r="O745" s="6"/>
      <c r="P745" s="6"/>
      <c r="Q745" s="6"/>
      <c r="R745" s="6"/>
      <c r="S745" s="6"/>
    </row>
    <row r="746" spans="7:19" ht="14.25">
      <c r="G746" s="6"/>
      <c r="I746" s="6"/>
      <c r="K746" s="6"/>
      <c r="L746" s="6"/>
      <c r="M746" s="6"/>
      <c r="N746" s="6"/>
      <c r="O746" s="6"/>
      <c r="P746" s="6"/>
      <c r="Q746" s="6"/>
      <c r="R746" s="6"/>
      <c r="S746" s="6"/>
    </row>
    <row r="747" spans="7:19" ht="14.25">
      <c r="G747" s="6"/>
      <c r="I747" s="6"/>
      <c r="K747" s="6"/>
      <c r="L747" s="6"/>
      <c r="M747" s="6"/>
      <c r="N747" s="6"/>
      <c r="O747" s="6"/>
      <c r="P747" s="6"/>
      <c r="Q747" s="6"/>
      <c r="R747" s="6"/>
      <c r="S747" s="6"/>
    </row>
    <row r="748" spans="7:19" ht="14.25">
      <c r="G748" s="6"/>
      <c r="I748" s="6"/>
      <c r="K748" s="6"/>
      <c r="L748" s="6"/>
      <c r="M748" s="6"/>
      <c r="N748" s="6"/>
      <c r="O748" s="6"/>
      <c r="P748" s="6"/>
      <c r="Q748" s="6"/>
      <c r="R748" s="6"/>
      <c r="S748" s="6"/>
    </row>
    <row r="749" spans="7:19" ht="14.25">
      <c r="G749" s="6"/>
      <c r="I749" s="6"/>
      <c r="K749" s="6"/>
      <c r="L749" s="6"/>
      <c r="M749" s="6"/>
      <c r="N749" s="6"/>
      <c r="O749" s="6"/>
      <c r="P749" s="6"/>
      <c r="Q749" s="6"/>
      <c r="R749" s="6"/>
      <c r="S749" s="6"/>
    </row>
    <row r="750" spans="7:19" ht="14.25">
      <c r="G750" s="6"/>
      <c r="I750" s="6"/>
      <c r="K750" s="6"/>
      <c r="L750" s="6"/>
      <c r="M750" s="6"/>
      <c r="N750" s="6"/>
      <c r="O750" s="6"/>
      <c r="P750" s="6"/>
      <c r="Q750" s="6"/>
      <c r="R750" s="6"/>
      <c r="S750" s="6"/>
    </row>
    <row r="751" spans="7:19" ht="14.25">
      <c r="G751" s="6"/>
      <c r="I751" s="6"/>
      <c r="K751" s="6"/>
      <c r="L751" s="6"/>
      <c r="M751" s="6"/>
      <c r="N751" s="6"/>
      <c r="O751" s="6"/>
      <c r="P751" s="6"/>
      <c r="Q751" s="6"/>
      <c r="R751" s="6"/>
      <c r="S751" s="6"/>
    </row>
    <row r="752" spans="7:19" ht="14.25">
      <c r="G752" s="6"/>
      <c r="I752" s="6"/>
      <c r="K752" s="6"/>
      <c r="L752" s="6"/>
      <c r="M752" s="6"/>
      <c r="N752" s="6"/>
      <c r="O752" s="6"/>
      <c r="P752" s="6"/>
      <c r="Q752" s="6"/>
      <c r="R752" s="6"/>
      <c r="S752" s="6"/>
    </row>
    <row r="753" spans="7:19" ht="14.25">
      <c r="G753" s="6"/>
      <c r="I753" s="6"/>
      <c r="K753" s="6"/>
      <c r="L753" s="6"/>
      <c r="M753" s="6"/>
      <c r="N753" s="6"/>
      <c r="O753" s="6"/>
      <c r="P753" s="6"/>
      <c r="Q753" s="6"/>
      <c r="R753" s="6"/>
      <c r="S753" s="6"/>
    </row>
    <row r="754" spans="7:19" ht="14.25">
      <c r="G754" s="6"/>
      <c r="I754" s="6"/>
      <c r="K754" s="6"/>
      <c r="L754" s="6"/>
      <c r="M754" s="6"/>
      <c r="N754" s="6"/>
      <c r="O754" s="6"/>
      <c r="P754" s="6"/>
      <c r="Q754" s="6"/>
      <c r="R754" s="6"/>
      <c r="S754" s="6"/>
    </row>
    <row r="755" spans="7:19" ht="14.25">
      <c r="G755" s="6"/>
      <c r="I755" s="6"/>
      <c r="K755" s="6"/>
      <c r="L755" s="6"/>
      <c r="M755" s="6"/>
      <c r="N755" s="6"/>
      <c r="O755" s="6"/>
      <c r="P755" s="6"/>
      <c r="Q755" s="6"/>
      <c r="R755" s="6"/>
      <c r="S755" s="6"/>
    </row>
    <row r="756" spans="7:19" ht="14.25">
      <c r="G756" s="6"/>
      <c r="I756" s="6"/>
      <c r="K756" s="6"/>
      <c r="L756" s="6"/>
      <c r="M756" s="6"/>
      <c r="N756" s="6"/>
      <c r="O756" s="6"/>
      <c r="P756" s="6"/>
      <c r="Q756" s="6"/>
      <c r="R756" s="6"/>
      <c r="S756" s="6"/>
    </row>
    <row r="757" spans="7:19" ht="14.25">
      <c r="G757" s="6"/>
      <c r="I757" s="6"/>
      <c r="K757" s="6"/>
      <c r="L757" s="6"/>
      <c r="M757" s="6"/>
      <c r="N757" s="6"/>
      <c r="O757" s="6"/>
      <c r="P757" s="6"/>
      <c r="Q757" s="6"/>
      <c r="R757" s="6"/>
      <c r="S757" s="6"/>
    </row>
    <row r="758" spans="7:19" ht="14.25">
      <c r="G758" s="6"/>
      <c r="I758" s="6"/>
      <c r="K758" s="6"/>
      <c r="L758" s="6"/>
      <c r="M758" s="6"/>
      <c r="N758" s="6"/>
      <c r="O758" s="6"/>
      <c r="P758" s="6"/>
      <c r="Q758" s="6"/>
      <c r="R758" s="6"/>
      <c r="S758" s="6"/>
    </row>
    <row r="759" spans="7:19" ht="14.25">
      <c r="G759" s="6"/>
      <c r="I759" s="6"/>
      <c r="K759" s="6"/>
      <c r="L759" s="6"/>
      <c r="M759" s="6"/>
      <c r="N759" s="6"/>
      <c r="O759" s="6"/>
      <c r="P759" s="6"/>
      <c r="Q759" s="6"/>
      <c r="R759" s="6"/>
      <c r="S759" s="6"/>
    </row>
    <row r="760" spans="7:19" ht="14.25">
      <c r="G760" s="6"/>
      <c r="I760" s="6"/>
      <c r="K760" s="6"/>
      <c r="L760" s="6"/>
      <c r="M760" s="6"/>
      <c r="N760" s="6"/>
      <c r="O760" s="6"/>
      <c r="P760" s="6"/>
      <c r="Q760" s="6"/>
      <c r="R760" s="6"/>
      <c r="S760" s="6"/>
    </row>
    <row r="761" spans="7:19" ht="14.25">
      <c r="G761" s="6"/>
      <c r="I761" s="6"/>
      <c r="K761" s="6"/>
      <c r="L761" s="6"/>
      <c r="M761" s="6"/>
      <c r="N761" s="6"/>
      <c r="O761" s="6"/>
      <c r="P761" s="6"/>
      <c r="Q761" s="6"/>
      <c r="R761" s="6"/>
      <c r="S761" s="6"/>
    </row>
    <row r="762" spans="7:19" ht="14.25">
      <c r="G762" s="6"/>
      <c r="I762" s="6"/>
      <c r="K762" s="6"/>
      <c r="L762" s="6"/>
      <c r="M762" s="6"/>
      <c r="N762" s="6"/>
      <c r="O762" s="6"/>
      <c r="P762" s="6"/>
      <c r="Q762" s="6"/>
      <c r="R762" s="6"/>
      <c r="S762" s="6"/>
    </row>
    <row r="763" spans="7:19" ht="14.25">
      <c r="G763" s="6"/>
      <c r="I763" s="6"/>
      <c r="K763" s="6"/>
      <c r="L763" s="6"/>
      <c r="M763" s="6"/>
      <c r="N763" s="6"/>
      <c r="O763" s="6"/>
      <c r="P763" s="6"/>
      <c r="Q763" s="6"/>
      <c r="R763" s="6"/>
      <c r="S763" s="6"/>
    </row>
    <row r="764" spans="7:19" ht="14.25">
      <c r="G764" s="6"/>
      <c r="I764" s="6"/>
      <c r="K764" s="6"/>
      <c r="L764" s="6"/>
      <c r="M764" s="6"/>
      <c r="N764" s="6"/>
      <c r="O764" s="6"/>
      <c r="P764" s="6"/>
      <c r="Q764" s="6"/>
      <c r="R764" s="6"/>
      <c r="S764" s="6"/>
    </row>
    <row r="765" spans="7:19" ht="14.25">
      <c r="G765" s="6"/>
      <c r="I765" s="6"/>
      <c r="K765" s="6"/>
      <c r="L765" s="6"/>
      <c r="M765" s="6"/>
      <c r="N765" s="6"/>
      <c r="O765" s="6"/>
      <c r="P765" s="6"/>
      <c r="Q765" s="6"/>
      <c r="R765" s="6"/>
      <c r="S765" s="6"/>
    </row>
    <row r="766" spans="7:19" ht="14.25">
      <c r="G766" s="6"/>
      <c r="I766" s="6"/>
      <c r="K766" s="6"/>
      <c r="L766" s="6"/>
      <c r="M766" s="6"/>
      <c r="N766" s="6"/>
      <c r="O766" s="6"/>
      <c r="P766" s="6"/>
      <c r="Q766" s="6"/>
      <c r="R766" s="6"/>
      <c r="S766" s="6"/>
    </row>
    <row r="767" spans="7:19" ht="14.25">
      <c r="G767" s="6"/>
      <c r="I767" s="6"/>
      <c r="K767" s="6"/>
      <c r="L767" s="6"/>
      <c r="M767" s="6"/>
      <c r="N767" s="6"/>
      <c r="O767" s="6"/>
      <c r="P767" s="6"/>
      <c r="Q767" s="6"/>
      <c r="R767" s="6"/>
      <c r="S767" s="6"/>
    </row>
    <row r="768" spans="7:19" ht="14.25">
      <c r="G768" s="6"/>
      <c r="I768" s="6"/>
      <c r="K768" s="6"/>
      <c r="L768" s="6"/>
      <c r="M768" s="6"/>
      <c r="N768" s="6"/>
      <c r="O768" s="6"/>
      <c r="P768" s="6"/>
      <c r="Q768" s="6"/>
      <c r="R768" s="6"/>
      <c r="S768" s="6"/>
    </row>
    <row r="769" spans="7:19" ht="14.25">
      <c r="G769" s="6"/>
      <c r="I769" s="6"/>
      <c r="K769" s="6"/>
      <c r="L769" s="6"/>
      <c r="M769" s="6"/>
      <c r="N769" s="6"/>
      <c r="O769" s="6"/>
      <c r="P769" s="6"/>
      <c r="Q769" s="6"/>
      <c r="R769" s="6"/>
      <c r="S769" s="6"/>
    </row>
    <row r="770" spans="7:19" ht="14.25">
      <c r="G770" s="6"/>
      <c r="I770" s="6"/>
      <c r="K770" s="6"/>
      <c r="L770" s="6"/>
      <c r="M770" s="6"/>
      <c r="N770" s="6"/>
      <c r="O770" s="6"/>
      <c r="P770" s="6"/>
      <c r="Q770" s="6"/>
      <c r="R770" s="6"/>
      <c r="S770" s="6"/>
    </row>
    <row r="771" spans="7:19" ht="14.25">
      <c r="G771" s="6"/>
      <c r="I771" s="6"/>
      <c r="K771" s="6"/>
      <c r="L771" s="6"/>
      <c r="M771" s="6"/>
      <c r="N771" s="6"/>
      <c r="O771" s="6"/>
      <c r="P771" s="6"/>
      <c r="Q771" s="6"/>
      <c r="R771" s="6"/>
      <c r="S771" s="6"/>
    </row>
    <row r="772" spans="7:19" ht="14.25">
      <c r="G772" s="6"/>
      <c r="I772" s="6"/>
      <c r="K772" s="6"/>
      <c r="L772" s="6"/>
      <c r="M772" s="6"/>
      <c r="N772" s="6"/>
      <c r="O772" s="6"/>
      <c r="P772" s="6"/>
      <c r="Q772" s="6"/>
      <c r="R772" s="6"/>
      <c r="S772" s="6"/>
    </row>
    <row r="773" spans="7:19" ht="14.25">
      <c r="G773" s="6"/>
      <c r="I773" s="6"/>
      <c r="K773" s="6"/>
      <c r="L773" s="6"/>
      <c r="M773" s="6"/>
      <c r="N773" s="6"/>
      <c r="O773" s="6"/>
      <c r="P773" s="6"/>
      <c r="Q773" s="6"/>
      <c r="R773" s="6"/>
      <c r="S773" s="6"/>
    </row>
    <row r="774" spans="7:19" ht="14.25">
      <c r="G774" s="6"/>
      <c r="I774" s="6"/>
      <c r="K774" s="6"/>
      <c r="L774" s="6"/>
      <c r="M774" s="6"/>
      <c r="N774" s="6"/>
      <c r="O774" s="6"/>
      <c r="P774" s="6"/>
      <c r="Q774" s="6"/>
      <c r="R774" s="6"/>
      <c r="S774" s="6"/>
    </row>
    <row r="775" spans="7:19" ht="14.25">
      <c r="G775" s="6"/>
      <c r="I775" s="6"/>
      <c r="K775" s="6"/>
      <c r="L775" s="6"/>
      <c r="M775" s="6"/>
      <c r="N775" s="6"/>
      <c r="O775" s="6"/>
      <c r="P775" s="6"/>
      <c r="Q775" s="6"/>
      <c r="R775" s="6"/>
      <c r="S775" s="6"/>
    </row>
    <row r="776" spans="7:19" ht="14.25">
      <c r="G776" s="6"/>
      <c r="I776" s="6"/>
      <c r="K776" s="6"/>
      <c r="L776" s="6"/>
      <c r="M776" s="6"/>
      <c r="N776" s="6"/>
      <c r="O776" s="6"/>
      <c r="P776" s="6"/>
      <c r="Q776" s="6"/>
      <c r="R776" s="6"/>
      <c r="S776" s="6"/>
    </row>
    <row r="777" spans="7:19" ht="14.25">
      <c r="G777" s="6"/>
      <c r="I777" s="6"/>
      <c r="K777" s="6"/>
      <c r="L777" s="6"/>
      <c r="M777" s="6"/>
      <c r="N777" s="6"/>
      <c r="O777" s="6"/>
      <c r="P777" s="6"/>
      <c r="Q777" s="6"/>
      <c r="R777" s="6"/>
      <c r="S777" s="6"/>
    </row>
    <row r="778" spans="7:19" ht="14.25">
      <c r="G778" s="6"/>
      <c r="I778" s="6"/>
      <c r="K778" s="6"/>
      <c r="L778" s="6"/>
      <c r="M778" s="6"/>
      <c r="N778" s="6"/>
      <c r="O778" s="6"/>
      <c r="P778" s="6"/>
      <c r="Q778" s="6"/>
      <c r="R778" s="6"/>
      <c r="S778" s="6"/>
    </row>
    <row r="779" spans="7:19" ht="14.25">
      <c r="G779" s="6"/>
      <c r="I779" s="6"/>
      <c r="K779" s="6"/>
      <c r="L779" s="6"/>
      <c r="M779" s="6"/>
      <c r="N779" s="6"/>
      <c r="O779" s="6"/>
      <c r="P779" s="6"/>
      <c r="Q779" s="6"/>
      <c r="R779" s="6"/>
      <c r="S779" s="6"/>
    </row>
    <row r="780" spans="7:19" ht="14.25">
      <c r="G780" s="6"/>
      <c r="I780" s="6"/>
      <c r="K780" s="6"/>
      <c r="L780" s="6"/>
      <c r="M780" s="6"/>
      <c r="N780" s="6"/>
      <c r="O780" s="6"/>
      <c r="P780" s="6"/>
      <c r="Q780" s="6"/>
      <c r="R780" s="6"/>
      <c r="S780" s="6"/>
    </row>
    <row r="781" spans="7:19" ht="14.25">
      <c r="G781" s="6"/>
      <c r="I781" s="6"/>
      <c r="K781" s="6"/>
      <c r="L781" s="6"/>
      <c r="M781" s="6"/>
      <c r="N781" s="6"/>
      <c r="O781" s="6"/>
      <c r="P781" s="6"/>
      <c r="Q781" s="6"/>
      <c r="R781" s="6"/>
      <c r="S781" s="6"/>
    </row>
    <row r="782" spans="7:19" ht="14.25">
      <c r="G782" s="6"/>
      <c r="I782" s="6"/>
      <c r="K782" s="6"/>
      <c r="L782" s="6"/>
      <c r="M782" s="6"/>
      <c r="N782" s="6"/>
      <c r="O782" s="6"/>
      <c r="P782" s="6"/>
      <c r="Q782" s="6"/>
      <c r="R782" s="6"/>
      <c r="S782" s="6"/>
    </row>
    <row r="783" spans="7:19" ht="14.25">
      <c r="G783" s="6"/>
      <c r="I783" s="6"/>
      <c r="K783" s="6"/>
      <c r="L783" s="6"/>
      <c r="M783" s="6"/>
      <c r="N783" s="6"/>
      <c r="O783" s="6"/>
      <c r="P783" s="6"/>
      <c r="Q783" s="6"/>
      <c r="R783" s="6"/>
      <c r="S783" s="6"/>
    </row>
    <row r="784" spans="7:19" ht="14.25">
      <c r="G784" s="6"/>
      <c r="I784" s="6"/>
      <c r="K784" s="6"/>
      <c r="L784" s="6"/>
      <c r="M784" s="6"/>
      <c r="N784" s="6"/>
      <c r="O784" s="6"/>
      <c r="P784" s="6"/>
      <c r="Q784" s="6"/>
      <c r="R784" s="6"/>
      <c r="S784" s="6"/>
    </row>
    <row r="785" spans="7:19" ht="14.25">
      <c r="G785" s="6"/>
      <c r="I785" s="6"/>
      <c r="K785" s="6"/>
      <c r="L785" s="6"/>
      <c r="M785" s="6"/>
      <c r="N785" s="6"/>
      <c r="O785" s="6"/>
      <c r="P785" s="6"/>
      <c r="Q785" s="6"/>
      <c r="R785" s="6"/>
      <c r="S785" s="6"/>
    </row>
    <row r="786" spans="7:19" ht="14.25">
      <c r="G786" s="6"/>
      <c r="I786" s="6"/>
      <c r="K786" s="6"/>
      <c r="L786" s="6"/>
      <c r="M786" s="6"/>
      <c r="N786" s="6"/>
      <c r="O786" s="6"/>
      <c r="P786" s="6"/>
      <c r="Q786" s="6"/>
      <c r="R786" s="6"/>
      <c r="S786" s="6"/>
    </row>
    <row r="787" spans="7:19" ht="14.25">
      <c r="G787" s="6"/>
      <c r="I787" s="6"/>
      <c r="K787" s="6"/>
      <c r="L787" s="6"/>
      <c r="M787" s="6"/>
      <c r="N787" s="6"/>
      <c r="O787" s="6"/>
      <c r="P787" s="6"/>
      <c r="Q787" s="6"/>
      <c r="R787" s="6"/>
      <c r="S787" s="6"/>
    </row>
    <row r="788" spans="7:19" ht="14.25">
      <c r="G788" s="6"/>
      <c r="I788" s="6"/>
      <c r="K788" s="6"/>
      <c r="L788" s="6"/>
      <c r="M788" s="6"/>
      <c r="N788" s="6"/>
      <c r="O788" s="6"/>
      <c r="P788" s="6"/>
      <c r="Q788" s="6"/>
      <c r="R788" s="6"/>
      <c r="S788" s="6"/>
    </row>
    <row r="789" spans="7:19" ht="14.25">
      <c r="G789" s="6"/>
      <c r="I789" s="6"/>
      <c r="K789" s="6"/>
      <c r="L789" s="6"/>
      <c r="M789" s="6"/>
      <c r="N789" s="6"/>
      <c r="O789" s="6"/>
      <c r="P789" s="6"/>
      <c r="Q789" s="6"/>
      <c r="R789" s="6"/>
      <c r="S789" s="6"/>
    </row>
    <row r="790" spans="7:19" ht="14.25">
      <c r="G790" s="6"/>
      <c r="I790" s="6"/>
      <c r="K790" s="6"/>
      <c r="L790" s="6"/>
      <c r="M790" s="6"/>
      <c r="N790" s="6"/>
      <c r="O790" s="6"/>
      <c r="P790" s="6"/>
      <c r="Q790" s="6"/>
      <c r="R790" s="6"/>
      <c r="S790" s="6"/>
    </row>
    <row r="791" spans="7:19" ht="14.25">
      <c r="G791" s="6"/>
      <c r="I791" s="6"/>
      <c r="K791" s="6"/>
      <c r="L791" s="6"/>
      <c r="M791" s="6"/>
      <c r="N791" s="6"/>
      <c r="O791" s="6"/>
      <c r="P791" s="6"/>
      <c r="Q791" s="6"/>
      <c r="R791" s="6"/>
      <c r="S791" s="6"/>
    </row>
    <row r="792" spans="7:19" ht="14.25">
      <c r="G792" s="6"/>
      <c r="I792" s="6"/>
      <c r="K792" s="6"/>
      <c r="L792" s="6"/>
      <c r="M792" s="6"/>
      <c r="N792" s="6"/>
      <c r="O792" s="6"/>
      <c r="P792" s="6"/>
      <c r="Q792" s="6"/>
      <c r="R792" s="6"/>
      <c r="S792" s="6"/>
    </row>
    <row r="793" spans="7:19" ht="14.25">
      <c r="G793" s="6"/>
      <c r="I793" s="6"/>
      <c r="K793" s="6"/>
      <c r="L793" s="6"/>
      <c r="M793" s="6"/>
      <c r="N793" s="6"/>
      <c r="O793" s="6"/>
      <c r="P793" s="6"/>
      <c r="Q793" s="6"/>
      <c r="R793" s="6"/>
      <c r="S793" s="6"/>
    </row>
    <row r="794" spans="7:19" ht="14.25">
      <c r="G794" s="6"/>
      <c r="I794" s="6"/>
      <c r="K794" s="6"/>
      <c r="L794" s="6"/>
      <c r="M794" s="6"/>
      <c r="N794" s="6"/>
      <c r="O794" s="6"/>
      <c r="P794" s="6"/>
      <c r="Q794" s="6"/>
      <c r="R794" s="6"/>
      <c r="S794" s="6"/>
    </row>
    <row r="795" spans="7:19" ht="14.25">
      <c r="G795" s="6"/>
      <c r="I795" s="6"/>
      <c r="K795" s="6"/>
      <c r="L795" s="6"/>
      <c r="M795" s="6"/>
      <c r="N795" s="6"/>
      <c r="O795" s="6"/>
      <c r="P795" s="6"/>
      <c r="Q795" s="6"/>
      <c r="R795" s="6"/>
      <c r="S795" s="6"/>
    </row>
    <row r="796" spans="7:19" ht="14.25">
      <c r="G796" s="6"/>
      <c r="I796" s="6"/>
      <c r="K796" s="6"/>
      <c r="L796" s="6"/>
      <c r="M796" s="6"/>
      <c r="N796" s="6"/>
      <c r="O796" s="6"/>
      <c r="P796" s="6"/>
      <c r="Q796" s="6"/>
      <c r="R796" s="6"/>
      <c r="S796" s="6"/>
    </row>
    <row r="797" spans="7:19" ht="14.25">
      <c r="G797" s="6"/>
      <c r="I797" s="6"/>
      <c r="K797" s="6"/>
      <c r="L797" s="6"/>
      <c r="M797" s="6"/>
      <c r="N797" s="6"/>
      <c r="O797" s="6"/>
      <c r="P797" s="6"/>
      <c r="Q797" s="6"/>
      <c r="R797" s="6"/>
      <c r="S797" s="6"/>
    </row>
    <row r="798" spans="7:19" ht="14.25">
      <c r="G798" s="6"/>
      <c r="I798" s="6"/>
      <c r="K798" s="6"/>
      <c r="L798" s="6"/>
      <c r="M798" s="6"/>
      <c r="N798" s="6"/>
      <c r="O798" s="6"/>
      <c r="P798" s="6"/>
      <c r="Q798" s="6"/>
      <c r="R798" s="6"/>
      <c r="S798" s="6"/>
    </row>
    <row r="799" spans="7:19" ht="14.25">
      <c r="G799" s="6"/>
      <c r="I799" s="6"/>
      <c r="K799" s="6"/>
      <c r="L799" s="6"/>
      <c r="M799" s="6"/>
      <c r="N799" s="6"/>
      <c r="O799" s="6"/>
      <c r="P799" s="6"/>
      <c r="Q799" s="6"/>
      <c r="R799" s="6"/>
      <c r="S799" s="6"/>
    </row>
    <row r="800" spans="7:19" ht="14.25">
      <c r="G800" s="6"/>
      <c r="I800" s="6"/>
      <c r="K800" s="6"/>
      <c r="L800" s="6"/>
      <c r="M800" s="6"/>
      <c r="N800" s="6"/>
      <c r="O800" s="6"/>
      <c r="P800" s="6"/>
      <c r="Q800" s="6"/>
      <c r="R800" s="6"/>
      <c r="S800" s="6"/>
    </row>
    <row r="801" spans="7:19" ht="14.25">
      <c r="G801" s="6"/>
      <c r="I801" s="6"/>
      <c r="K801" s="6"/>
      <c r="L801" s="6"/>
      <c r="M801" s="6"/>
      <c r="N801" s="6"/>
      <c r="O801" s="6"/>
      <c r="P801" s="6"/>
      <c r="Q801" s="6"/>
      <c r="R801" s="6"/>
      <c r="S801" s="6"/>
    </row>
    <row r="802" spans="7:19" ht="14.25">
      <c r="G802" s="6"/>
      <c r="I802" s="6"/>
      <c r="K802" s="6"/>
      <c r="L802" s="6"/>
      <c r="M802" s="6"/>
      <c r="N802" s="6"/>
      <c r="O802" s="6"/>
      <c r="P802" s="6"/>
      <c r="Q802" s="6"/>
      <c r="R802" s="6"/>
      <c r="S802" s="6"/>
    </row>
    <row r="803" spans="7:19" ht="14.25">
      <c r="G803" s="6"/>
      <c r="I803" s="6"/>
      <c r="K803" s="6"/>
      <c r="L803" s="6"/>
      <c r="M803" s="6"/>
      <c r="N803" s="6"/>
      <c r="O803" s="6"/>
      <c r="P803" s="6"/>
      <c r="Q803" s="6"/>
      <c r="R803" s="6"/>
      <c r="S803" s="6"/>
    </row>
    <row r="804" spans="7:19" ht="14.25">
      <c r="G804" s="6"/>
      <c r="I804" s="6"/>
      <c r="K804" s="6"/>
      <c r="L804" s="6"/>
      <c r="M804" s="6"/>
      <c r="N804" s="6"/>
      <c r="O804" s="6"/>
      <c r="P804" s="6"/>
      <c r="Q804" s="6"/>
      <c r="R804" s="6"/>
      <c r="S804" s="6"/>
    </row>
    <row r="805" spans="7:19" ht="14.25">
      <c r="G805" s="6"/>
      <c r="I805" s="6"/>
      <c r="K805" s="6"/>
      <c r="L805" s="6"/>
      <c r="M805" s="6"/>
      <c r="N805" s="6"/>
      <c r="O805" s="6"/>
      <c r="P805" s="6"/>
      <c r="Q805" s="6"/>
      <c r="R805" s="6"/>
      <c r="S805" s="6"/>
    </row>
    <row r="806" spans="7:19" ht="14.25">
      <c r="G806" s="6"/>
      <c r="I806" s="6"/>
      <c r="K806" s="6"/>
      <c r="L806" s="6"/>
      <c r="M806" s="6"/>
      <c r="N806" s="6"/>
      <c r="O806" s="6"/>
      <c r="P806" s="6"/>
      <c r="Q806" s="6"/>
      <c r="R806" s="6"/>
      <c r="S806" s="6"/>
    </row>
    <row r="807" spans="7:19" ht="14.25">
      <c r="G807" s="6"/>
      <c r="I807" s="6"/>
      <c r="K807" s="6"/>
      <c r="L807" s="6"/>
      <c r="M807" s="6"/>
      <c r="N807" s="6"/>
      <c r="O807" s="6"/>
      <c r="P807" s="6"/>
      <c r="Q807" s="6"/>
      <c r="R807" s="6"/>
      <c r="S807" s="6"/>
    </row>
    <row r="808" spans="7:19" ht="14.25">
      <c r="G808" s="6"/>
      <c r="I808" s="6"/>
      <c r="K808" s="6"/>
      <c r="L808" s="6"/>
      <c r="M808" s="6"/>
      <c r="N808" s="6"/>
      <c r="O808" s="6"/>
      <c r="P808" s="6"/>
      <c r="Q808" s="6"/>
      <c r="R808" s="6"/>
      <c r="S808" s="6"/>
    </row>
    <row r="809" spans="7:19" ht="14.25">
      <c r="G809" s="6"/>
      <c r="I809" s="6"/>
      <c r="K809" s="6"/>
      <c r="L809" s="6"/>
      <c r="M809" s="6"/>
      <c r="N809" s="6"/>
      <c r="O809" s="6"/>
      <c r="P809" s="6"/>
      <c r="Q809" s="6"/>
      <c r="R809" s="6"/>
      <c r="S809" s="6"/>
    </row>
    <row r="810" spans="7:19" ht="14.25">
      <c r="G810" s="6"/>
      <c r="I810" s="6"/>
      <c r="K810" s="6"/>
      <c r="L810" s="6"/>
      <c r="M810" s="6"/>
      <c r="N810" s="6"/>
      <c r="O810" s="6"/>
      <c r="P810" s="6"/>
      <c r="Q810" s="6"/>
      <c r="R810" s="6"/>
      <c r="S810" s="6"/>
    </row>
    <row r="811" spans="7:19" ht="14.25">
      <c r="G811" s="6"/>
      <c r="I811" s="6"/>
      <c r="K811" s="6"/>
      <c r="L811" s="6"/>
      <c r="M811" s="6"/>
      <c r="N811" s="6"/>
      <c r="O811" s="6"/>
      <c r="P811" s="6"/>
      <c r="Q811" s="6"/>
      <c r="R811" s="6"/>
      <c r="S811" s="6"/>
    </row>
    <row r="812" spans="7:19" ht="14.25">
      <c r="G812" s="6"/>
      <c r="I812" s="6"/>
      <c r="K812" s="6"/>
      <c r="L812" s="6"/>
      <c r="M812" s="6"/>
      <c r="N812" s="6"/>
      <c r="O812" s="6"/>
      <c r="P812" s="6"/>
      <c r="Q812" s="6"/>
      <c r="R812" s="6"/>
      <c r="S812" s="6"/>
    </row>
    <row r="813" spans="7:19" ht="14.25">
      <c r="G813" s="6"/>
      <c r="I813" s="6"/>
      <c r="K813" s="6"/>
      <c r="L813" s="6"/>
      <c r="M813" s="6"/>
      <c r="N813" s="6"/>
      <c r="O813" s="6"/>
      <c r="P813" s="6"/>
      <c r="Q813" s="6"/>
      <c r="R813" s="6"/>
      <c r="S813" s="6"/>
    </row>
    <row r="814" spans="7:19" ht="14.25">
      <c r="G814" s="6"/>
      <c r="I814" s="6"/>
      <c r="K814" s="6"/>
      <c r="L814" s="6"/>
      <c r="M814" s="6"/>
      <c r="N814" s="6"/>
      <c r="O814" s="6"/>
      <c r="P814" s="6"/>
      <c r="Q814" s="6"/>
      <c r="R814" s="6"/>
      <c r="S814" s="6"/>
    </row>
    <row r="815" spans="7:19" ht="14.25">
      <c r="G815" s="6"/>
      <c r="I815" s="6"/>
      <c r="K815" s="6"/>
      <c r="L815" s="6"/>
      <c r="M815" s="6"/>
      <c r="N815" s="6"/>
      <c r="O815" s="6"/>
      <c r="P815" s="6"/>
      <c r="Q815" s="6"/>
      <c r="R815" s="6"/>
      <c r="S815" s="6"/>
    </row>
    <row r="816" spans="7:19" ht="14.25">
      <c r="G816" s="6"/>
      <c r="I816" s="6"/>
      <c r="K816" s="6"/>
      <c r="L816" s="6"/>
      <c r="M816" s="6"/>
      <c r="N816" s="6"/>
      <c r="O816" s="6"/>
      <c r="P816" s="6"/>
      <c r="Q816" s="6"/>
      <c r="R816" s="6"/>
      <c r="S816" s="6"/>
    </row>
    <row r="817" spans="7:19" ht="14.25">
      <c r="G817" s="6"/>
      <c r="I817" s="6"/>
      <c r="K817" s="6"/>
      <c r="L817" s="6"/>
      <c r="M817" s="6"/>
      <c r="N817" s="6"/>
      <c r="O817" s="6"/>
      <c r="P817" s="6"/>
      <c r="Q817" s="6"/>
      <c r="R817" s="6"/>
      <c r="S817" s="6"/>
    </row>
    <row r="818" spans="7:19" ht="14.25">
      <c r="G818" s="6"/>
      <c r="I818" s="6"/>
      <c r="K818" s="6"/>
      <c r="L818" s="6"/>
      <c r="M818" s="6"/>
      <c r="N818" s="6"/>
      <c r="O818" s="6"/>
      <c r="P818" s="6"/>
      <c r="Q818" s="6"/>
      <c r="R818" s="6"/>
      <c r="S818" s="6"/>
    </row>
    <row r="819" spans="7:19" ht="14.25">
      <c r="G819" s="6"/>
      <c r="I819" s="6"/>
      <c r="K819" s="6"/>
      <c r="L819" s="6"/>
      <c r="M819" s="6"/>
      <c r="N819" s="6"/>
      <c r="O819" s="6"/>
      <c r="P819" s="6"/>
      <c r="Q819" s="6"/>
      <c r="R819" s="6"/>
      <c r="S819" s="6"/>
    </row>
    <row r="820" spans="7:19" ht="14.25">
      <c r="G820" s="6"/>
      <c r="I820" s="6"/>
      <c r="K820" s="6"/>
      <c r="L820" s="6"/>
      <c r="M820" s="6"/>
      <c r="N820" s="6"/>
      <c r="O820" s="6"/>
      <c r="P820" s="6"/>
      <c r="Q820" s="6"/>
      <c r="R820" s="6"/>
      <c r="S820" s="6"/>
    </row>
    <row r="821" spans="7:19" ht="14.25">
      <c r="G821" s="6"/>
      <c r="I821" s="6"/>
      <c r="K821" s="6"/>
      <c r="L821" s="6"/>
      <c r="M821" s="6"/>
      <c r="N821" s="6"/>
      <c r="O821" s="6"/>
      <c r="P821" s="6"/>
      <c r="Q821" s="6"/>
      <c r="R821" s="6"/>
      <c r="S821" s="6"/>
    </row>
    <row r="822" spans="7:19" ht="14.25">
      <c r="G822" s="6"/>
      <c r="I822" s="6"/>
      <c r="K822" s="6"/>
      <c r="L822" s="6"/>
      <c r="M822" s="6"/>
      <c r="N822" s="6"/>
      <c r="O822" s="6"/>
      <c r="P822" s="6"/>
      <c r="Q822" s="6"/>
      <c r="R822" s="6"/>
      <c r="S822" s="6"/>
    </row>
    <row r="823" spans="7:19" ht="14.25">
      <c r="G823" s="6"/>
      <c r="I823" s="6"/>
      <c r="K823" s="6"/>
      <c r="L823" s="6"/>
      <c r="M823" s="6"/>
      <c r="N823" s="6"/>
      <c r="O823" s="6"/>
      <c r="P823" s="6"/>
      <c r="Q823" s="6"/>
      <c r="R823" s="6"/>
      <c r="S823" s="6"/>
    </row>
    <row r="824" spans="7:19" ht="14.25">
      <c r="G824" s="6"/>
      <c r="I824" s="6"/>
      <c r="K824" s="6"/>
      <c r="L824" s="6"/>
      <c r="M824" s="6"/>
      <c r="N824" s="6"/>
      <c r="O824" s="6"/>
      <c r="P824" s="6"/>
      <c r="Q824" s="6"/>
      <c r="R824" s="6"/>
      <c r="S824" s="6"/>
    </row>
    <row r="825" spans="7:19" ht="14.25">
      <c r="G825" s="6"/>
      <c r="I825" s="6"/>
      <c r="K825" s="6"/>
      <c r="L825" s="6"/>
      <c r="M825" s="6"/>
      <c r="N825" s="6"/>
      <c r="O825" s="6"/>
      <c r="P825" s="6"/>
      <c r="Q825" s="6"/>
      <c r="R825" s="6"/>
      <c r="S825" s="6"/>
    </row>
    <row r="826" spans="7:19" ht="14.25">
      <c r="G826" s="6"/>
      <c r="I826" s="6"/>
      <c r="K826" s="6"/>
      <c r="L826" s="6"/>
      <c r="M826" s="6"/>
      <c r="N826" s="6"/>
      <c r="O826" s="6"/>
      <c r="P826" s="6"/>
      <c r="Q826" s="6"/>
      <c r="R826" s="6"/>
      <c r="S826" s="6"/>
    </row>
    <row r="827" spans="7:19" ht="14.25">
      <c r="G827" s="6"/>
      <c r="I827" s="6"/>
      <c r="K827" s="6"/>
      <c r="L827" s="6"/>
      <c r="M827" s="6"/>
      <c r="N827" s="6"/>
      <c r="O827" s="6"/>
      <c r="P827" s="6"/>
      <c r="Q827" s="6"/>
      <c r="R827" s="6"/>
      <c r="S827" s="6"/>
    </row>
    <row r="828" spans="7:19" ht="14.25">
      <c r="G828" s="6"/>
      <c r="I828" s="6"/>
      <c r="K828" s="6"/>
      <c r="L828" s="6"/>
      <c r="M828" s="6"/>
      <c r="N828" s="6"/>
      <c r="O828" s="6"/>
      <c r="P828" s="6"/>
      <c r="Q828" s="6"/>
      <c r="R828" s="6"/>
      <c r="S828" s="6"/>
    </row>
    <row r="829" spans="7:19" ht="14.25">
      <c r="G829" s="6"/>
      <c r="I829" s="6"/>
      <c r="K829" s="6"/>
      <c r="L829" s="6"/>
      <c r="M829" s="6"/>
      <c r="N829" s="6"/>
      <c r="O829" s="6"/>
      <c r="P829" s="6"/>
      <c r="Q829" s="6"/>
      <c r="R829" s="6"/>
      <c r="S829" s="6"/>
    </row>
    <row r="830" spans="7:19" ht="14.25">
      <c r="G830" s="6"/>
      <c r="I830" s="6"/>
      <c r="K830" s="6"/>
      <c r="L830" s="6"/>
      <c r="M830" s="6"/>
      <c r="N830" s="6"/>
      <c r="O830" s="6"/>
      <c r="P830" s="6"/>
      <c r="Q830" s="6"/>
      <c r="R830" s="6"/>
      <c r="S830" s="6"/>
    </row>
    <row r="831" spans="7:19" ht="14.25">
      <c r="G831" s="6"/>
      <c r="I831" s="6"/>
      <c r="K831" s="6"/>
      <c r="L831" s="6"/>
      <c r="M831" s="6"/>
      <c r="N831" s="6"/>
      <c r="O831" s="6"/>
      <c r="P831" s="6"/>
      <c r="Q831" s="6"/>
      <c r="R831" s="6"/>
      <c r="S831" s="6"/>
    </row>
    <row r="832" spans="7:19" ht="14.25">
      <c r="G832" s="6"/>
      <c r="I832" s="6"/>
      <c r="K832" s="6"/>
      <c r="L832" s="6"/>
      <c r="M832" s="6"/>
      <c r="N832" s="6"/>
      <c r="O832" s="6"/>
      <c r="P832" s="6"/>
      <c r="Q832" s="6"/>
      <c r="R832" s="6"/>
      <c r="S832" s="6"/>
    </row>
    <row r="833" spans="7:19" ht="14.25">
      <c r="G833" s="6"/>
      <c r="I833" s="6"/>
      <c r="K833" s="6"/>
      <c r="L833" s="6"/>
      <c r="M833" s="6"/>
      <c r="N833" s="6"/>
      <c r="O833" s="6"/>
      <c r="P833" s="6"/>
      <c r="Q833" s="6"/>
      <c r="R833" s="6"/>
      <c r="S833" s="6"/>
    </row>
    <row r="834" spans="7:19" ht="14.25">
      <c r="G834" s="6"/>
      <c r="I834" s="6"/>
      <c r="K834" s="6"/>
      <c r="L834" s="6"/>
      <c r="M834" s="6"/>
      <c r="N834" s="6"/>
      <c r="O834" s="6"/>
      <c r="P834" s="6"/>
      <c r="Q834" s="6"/>
      <c r="R834" s="6"/>
      <c r="S834" s="6"/>
    </row>
    <row r="835" spans="7:19" ht="14.25">
      <c r="G835" s="6"/>
      <c r="I835" s="6"/>
      <c r="K835" s="6"/>
      <c r="L835" s="6"/>
      <c r="M835" s="6"/>
      <c r="N835" s="6"/>
      <c r="O835" s="6"/>
      <c r="P835" s="6"/>
      <c r="Q835" s="6"/>
      <c r="R835" s="6"/>
      <c r="S835" s="6"/>
    </row>
    <row r="836" spans="7:19" ht="14.25">
      <c r="G836" s="6"/>
      <c r="I836" s="6"/>
      <c r="K836" s="6"/>
      <c r="L836" s="6"/>
      <c r="M836" s="6"/>
      <c r="N836" s="6"/>
      <c r="O836" s="6"/>
      <c r="P836" s="6"/>
      <c r="Q836" s="6"/>
      <c r="R836" s="6"/>
      <c r="S836" s="6"/>
    </row>
    <row r="837" spans="7:19" ht="14.25">
      <c r="G837" s="6"/>
      <c r="I837" s="6"/>
      <c r="K837" s="6"/>
      <c r="L837" s="6"/>
      <c r="M837" s="6"/>
      <c r="N837" s="6"/>
      <c r="O837" s="6"/>
      <c r="P837" s="6"/>
      <c r="Q837" s="6"/>
      <c r="R837" s="6"/>
      <c r="S837" s="6"/>
    </row>
    <row r="838" spans="7:19" ht="14.25">
      <c r="G838" s="6"/>
      <c r="I838" s="6"/>
      <c r="K838" s="6"/>
      <c r="L838" s="6"/>
      <c r="M838" s="6"/>
      <c r="N838" s="6"/>
      <c r="O838" s="6"/>
      <c r="P838" s="6"/>
      <c r="Q838" s="6"/>
      <c r="R838" s="6"/>
      <c r="S838" s="6"/>
    </row>
    <row r="839" spans="7:19" ht="14.25">
      <c r="G839" s="6"/>
      <c r="I839" s="6"/>
      <c r="K839" s="6"/>
      <c r="L839" s="6"/>
      <c r="M839" s="6"/>
      <c r="N839" s="6"/>
      <c r="O839" s="6"/>
      <c r="P839" s="6"/>
      <c r="Q839" s="6"/>
      <c r="R839" s="6"/>
      <c r="S839" s="6"/>
    </row>
    <row r="840" spans="7:19" ht="14.25">
      <c r="G840" s="6"/>
      <c r="I840" s="6"/>
      <c r="K840" s="6"/>
      <c r="L840" s="6"/>
      <c r="M840" s="6"/>
      <c r="N840" s="6"/>
      <c r="O840" s="6"/>
      <c r="P840" s="6"/>
      <c r="Q840" s="6"/>
      <c r="R840" s="6"/>
      <c r="S840" s="6"/>
    </row>
    <row r="841" spans="7:19" ht="14.25">
      <c r="G841" s="6"/>
      <c r="I841" s="6"/>
      <c r="K841" s="6"/>
      <c r="L841" s="6"/>
      <c r="M841" s="6"/>
      <c r="N841" s="6"/>
      <c r="O841" s="6"/>
      <c r="P841" s="6"/>
      <c r="Q841" s="6"/>
      <c r="R841" s="6"/>
      <c r="S841" s="6"/>
    </row>
    <row r="842" spans="7:19" ht="14.25">
      <c r="G842" s="6"/>
      <c r="I842" s="6"/>
      <c r="K842" s="6"/>
      <c r="L842" s="6"/>
      <c r="M842" s="6"/>
      <c r="N842" s="6"/>
      <c r="O842" s="6"/>
      <c r="P842" s="6"/>
      <c r="Q842" s="6"/>
      <c r="R842" s="6"/>
      <c r="S842" s="6"/>
    </row>
    <row r="843" spans="7:19" ht="14.25">
      <c r="G843" s="6"/>
      <c r="I843" s="6"/>
      <c r="K843" s="6"/>
      <c r="L843" s="6"/>
      <c r="M843" s="6"/>
      <c r="N843" s="6"/>
      <c r="O843" s="6"/>
      <c r="P843" s="6"/>
      <c r="Q843" s="6"/>
      <c r="R843" s="6"/>
      <c r="S843" s="6"/>
    </row>
    <row r="844" spans="7:19" ht="14.25">
      <c r="G844" s="6"/>
      <c r="I844" s="6"/>
      <c r="K844" s="6"/>
      <c r="L844" s="6"/>
      <c r="M844" s="6"/>
      <c r="N844" s="6"/>
      <c r="O844" s="6"/>
      <c r="P844" s="6"/>
      <c r="Q844" s="6"/>
      <c r="R844" s="6"/>
      <c r="S844" s="6"/>
    </row>
    <row r="845" spans="7:19" ht="14.25">
      <c r="G845" s="6"/>
      <c r="I845" s="6"/>
      <c r="K845" s="6"/>
      <c r="L845" s="6"/>
      <c r="M845" s="6"/>
      <c r="N845" s="6"/>
      <c r="O845" s="6"/>
      <c r="P845" s="6"/>
      <c r="Q845" s="6"/>
      <c r="R845" s="6"/>
      <c r="S845" s="6"/>
    </row>
    <row r="846" spans="7:19" ht="14.25">
      <c r="G846" s="6"/>
      <c r="I846" s="6"/>
      <c r="K846" s="6"/>
      <c r="L846" s="6"/>
      <c r="M846" s="6"/>
      <c r="N846" s="6"/>
      <c r="O846" s="6"/>
      <c r="P846" s="6"/>
      <c r="Q846" s="6"/>
      <c r="R846" s="6"/>
      <c r="S846" s="6"/>
    </row>
    <row r="847" spans="7:19" ht="14.25">
      <c r="G847" s="6"/>
      <c r="I847" s="6"/>
      <c r="K847" s="6"/>
      <c r="L847" s="6"/>
      <c r="M847" s="6"/>
      <c r="N847" s="6"/>
      <c r="O847" s="6"/>
      <c r="P847" s="6"/>
      <c r="Q847" s="6"/>
      <c r="R847" s="6"/>
      <c r="S847" s="6"/>
    </row>
    <row r="848" spans="7:19" ht="14.25">
      <c r="G848" s="6"/>
      <c r="I848" s="6"/>
      <c r="K848" s="6"/>
      <c r="L848" s="6"/>
      <c r="M848" s="6"/>
      <c r="N848" s="6"/>
      <c r="O848" s="6"/>
      <c r="P848" s="6"/>
      <c r="Q848" s="6"/>
      <c r="R848" s="6"/>
      <c r="S848" s="6"/>
    </row>
    <row r="849" spans="7:19" ht="14.25">
      <c r="G849" s="6"/>
      <c r="I849" s="6"/>
      <c r="K849" s="6"/>
      <c r="L849" s="6"/>
      <c r="M849" s="6"/>
      <c r="N849" s="6"/>
      <c r="O849" s="6"/>
      <c r="P849" s="6"/>
      <c r="Q849" s="6"/>
      <c r="R849" s="6"/>
      <c r="S849" s="6"/>
    </row>
    <row r="850" spans="7:19" ht="14.25">
      <c r="G850" s="6"/>
      <c r="I850" s="6"/>
      <c r="K850" s="6"/>
      <c r="L850" s="6"/>
      <c r="M850" s="6"/>
      <c r="N850" s="6"/>
      <c r="O850" s="6"/>
      <c r="P850" s="6"/>
      <c r="Q850" s="6"/>
      <c r="R850" s="6"/>
      <c r="S850" s="6"/>
    </row>
    <row r="851" spans="7:19" ht="14.25">
      <c r="G851" s="6"/>
      <c r="I851" s="6"/>
      <c r="K851" s="6"/>
      <c r="L851" s="6"/>
      <c r="M851" s="6"/>
      <c r="N851" s="6"/>
      <c r="O851" s="6"/>
      <c r="P851" s="6"/>
      <c r="Q851" s="6"/>
      <c r="R851" s="6"/>
      <c r="S851" s="6"/>
    </row>
    <row r="852" spans="7:19" ht="14.25">
      <c r="G852" s="6"/>
      <c r="I852" s="6"/>
      <c r="K852" s="6"/>
      <c r="L852" s="6"/>
      <c r="M852" s="6"/>
      <c r="N852" s="6"/>
      <c r="O852" s="6"/>
      <c r="P852" s="6"/>
      <c r="Q852" s="6"/>
      <c r="R852" s="6"/>
      <c r="S852" s="6"/>
    </row>
    <row r="853" spans="7:19" ht="14.25">
      <c r="G853" s="6"/>
      <c r="I853" s="6"/>
      <c r="K853" s="6"/>
      <c r="L853" s="6"/>
      <c r="M853" s="6"/>
      <c r="N853" s="6"/>
      <c r="O853" s="6"/>
      <c r="P853" s="6"/>
      <c r="Q853" s="6"/>
      <c r="R853" s="6"/>
      <c r="S853" s="6"/>
    </row>
    <row r="854" spans="7:19" ht="14.25">
      <c r="G854" s="6"/>
      <c r="I854" s="6"/>
      <c r="K854" s="6"/>
      <c r="L854" s="6"/>
      <c r="M854" s="6"/>
      <c r="N854" s="6"/>
      <c r="O854" s="6"/>
      <c r="P854" s="6"/>
      <c r="Q854" s="6"/>
      <c r="R854" s="6"/>
      <c r="S854" s="6"/>
    </row>
    <row r="855" spans="7:19" ht="14.25">
      <c r="G855" s="6"/>
      <c r="I855" s="6"/>
      <c r="K855" s="6"/>
      <c r="L855" s="6"/>
      <c r="M855" s="6"/>
      <c r="N855" s="6"/>
      <c r="O855" s="6"/>
      <c r="P855" s="6"/>
      <c r="Q855" s="6"/>
      <c r="R855" s="6"/>
      <c r="S855" s="6"/>
    </row>
    <row r="856" spans="7:19" ht="14.25">
      <c r="G856" s="6"/>
      <c r="I856" s="6"/>
      <c r="K856" s="6"/>
      <c r="L856" s="6"/>
      <c r="M856" s="6"/>
      <c r="N856" s="6"/>
      <c r="O856" s="6"/>
      <c r="P856" s="6"/>
      <c r="Q856" s="6"/>
      <c r="R856" s="6"/>
      <c r="S856" s="6"/>
    </row>
    <row r="857" spans="7:19" ht="14.25">
      <c r="G857" s="6"/>
      <c r="I857" s="6"/>
      <c r="K857" s="6"/>
      <c r="L857" s="6"/>
      <c r="M857" s="6"/>
      <c r="N857" s="6"/>
      <c r="O857" s="6"/>
      <c r="P857" s="6"/>
      <c r="Q857" s="6"/>
      <c r="R857" s="6"/>
      <c r="S857" s="6"/>
    </row>
    <row r="858" spans="7:19" ht="14.25">
      <c r="G858" s="6"/>
      <c r="I858" s="6"/>
      <c r="K858" s="6"/>
      <c r="L858" s="6"/>
      <c r="M858" s="6"/>
      <c r="N858" s="6"/>
      <c r="O858" s="6"/>
      <c r="P858" s="6"/>
      <c r="Q858" s="6"/>
      <c r="R858" s="6"/>
      <c r="S858" s="6"/>
    </row>
    <row r="859" spans="7:19" ht="14.25">
      <c r="G859" s="6"/>
      <c r="I859" s="6"/>
      <c r="K859" s="6"/>
      <c r="L859" s="6"/>
      <c r="M859" s="6"/>
      <c r="N859" s="6"/>
      <c r="O859" s="6"/>
      <c r="P859" s="6"/>
      <c r="Q859" s="6"/>
      <c r="R859" s="6"/>
      <c r="S859" s="6"/>
    </row>
    <row r="860" spans="7:19" ht="14.25">
      <c r="G860" s="6"/>
      <c r="I860" s="6"/>
      <c r="K860" s="6"/>
      <c r="L860" s="6"/>
      <c r="M860" s="6"/>
      <c r="N860" s="6"/>
      <c r="O860" s="6"/>
      <c r="P860" s="6"/>
      <c r="Q860" s="6"/>
      <c r="R860" s="6"/>
      <c r="S860" s="6"/>
    </row>
    <row r="861" spans="7:19" ht="14.25">
      <c r="G861" s="6"/>
      <c r="I861" s="6"/>
      <c r="K861" s="6"/>
      <c r="L861" s="6"/>
      <c r="M861" s="6"/>
      <c r="N861" s="6"/>
      <c r="O861" s="6"/>
      <c r="P861" s="6"/>
      <c r="Q861" s="6"/>
      <c r="R861" s="6"/>
      <c r="S861" s="6"/>
    </row>
    <row r="862" spans="7:19" ht="14.25">
      <c r="G862" s="6"/>
      <c r="I862" s="6"/>
      <c r="K862" s="6"/>
      <c r="L862" s="6"/>
      <c r="M862" s="6"/>
      <c r="N862" s="6"/>
      <c r="O862" s="6"/>
      <c r="P862" s="6"/>
      <c r="Q862" s="6"/>
      <c r="R862" s="6"/>
      <c r="S862" s="6"/>
    </row>
    <row r="863" spans="7:19" ht="14.25">
      <c r="G863" s="6"/>
      <c r="I863" s="6"/>
      <c r="K863" s="6"/>
      <c r="L863" s="6"/>
      <c r="M863" s="6"/>
      <c r="N863" s="6"/>
      <c r="O863" s="6"/>
      <c r="P863" s="6"/>
      <c r="Q863" s="6"/>
      <c r="R863" s="6"/>
      <c r="S863" s="6"/>
    </row>
    <row r="864" spans="7:19" ht="14.25">
      <c r="G864" s="6"/>
      <c r="I864" s="6"/>
      <c r="K864" s="6"/>
      <c r="L864" s="6"/>
      <c r="M864" s="6"/>
      <c r="N864" s="6"/>
      <c r="O864" s="6"/>
      <c r="P864" s="6"/>
      <c r="Q864" s="6"/>
      <c r="R864" s="6"/>
      <c r="S864" s="6"/>
    </row>
    <row r="865" spans="7:19" ht="14.25">
      <c r="G865" s="6"/>
      <c r="I865" s="6"/>
      <c r="K865" s="6"/>
      <c r="L865" s="6"/>
      <c r="M865" s="6"/>
      <c r="N865" s="6"/>
      <c r="O865" s="6"/>
      <c r="P865" s="6"/>
      <c r="Q865" s="6"/>
      <c r="R865" s="6"/>
      <c r="S865" s="6"/>
    </row>
    <row r="866" spans="7:19" ht="14.25">
      <c r="G866" s="6"/>
      <c r="I866" s="6"/>
      <c r="K866" s="6"/>
      <c r="L866" s="6"/>
      <c r="M866" s="6"/>
      <c r="N866" s="6"/>
      <c r="O866" s="6"/>
      <c r="P866" s="6"/>
      <c r="Q866" s="6"/>
      <c r="R866" s="6"/>
      <c r="S866" s="6"/>
    </row>
    <row r="867" spans="7:19" ht="14.25">
      <c r="G867" s="6"/>
      <c r="I867" s="6"/>
      <c r="K867" s="6"/>
      <c r="L867" s="6"/>
      <c r="M867" s="6"/>
      <c r="N867" s="6"/>
      <c r="O867" s="6"/>
      <c r="P867" s="6"/>
      <c r="Q867" s="6"/>
      <c r="R867" s="6"/>
      <c r="S867" s="6"/>
    </row>
    <row r="868" spans="7:19" ht="14.25">
      <c r="G868" s="6"/>
      <c r="I868" s="6"/>
      <c r="K868" s="6"/>
      <c r="L868" s="6"/>
      <c r="M868" s="6"/>
      <c r="N868" s="6"/>
      <c r="O868" s="6"/>
      <c r="P868" s="6"/>
      <c r="Q868" s="6"/>
      <c r="R868" s="6"/>
      <c r="S868" s="6"/>
    </row>
    <row r="869" spans="7:19" ht="14.25">
      <c r="G869" s="6"/>
      <c r="I869" s="6"/>
      <c r="K869" s="6"/>
      <c r="L869" s="6"/>
      <c r="M869" s="6"/>
      <c r="N869" s="6"/>
      <c r="O869" s="6"/>
      <c r="P869" s="6"/>
      <c r="Q869" s="6"/>
      <c r="R869" s="6"/>
      <c r="S869" s="6"/>
    </row>
    <row r="870" spans="7:19" ht="14.25">
      <c r="G870" s="6"/>
      <c r="I870" s="6"/>
      <c r="K870" s="6"/>
      <c r="L870" s="6"/>
      <c r="M870" s="6"/>
      <c r="N870" s="6"/>
      <c r="O870" s="6"/>
      <c r="P870" s="6"/>
      <c r="Q870" s="6"/>
      <c r="R870" s="6"/>
      <c r="S870" s="6"/>
    </row>
    <row r="871" spans="7:19" ht="14.25">
      <c r="G871" s="6"/>
      <c r="I871" s="6"/>
      <c r="K871" s="6"/>
      <c r="L871" s="6"/>
      <c r="M871" s="6"/>
      <c r="N871" s="6"/>
      <c r="O871" s="6"/>
      <c r="P871" s="6"/>
      <c r="Q871" s="6"/>
      <c r="R871" s="6"/>
      <c r="S871" s="6"/>
    </row>
    <row r="872" spans="7:19" ht="14.25">
      <c r="G872" s="6"/>
      <c r="I872" s="6"/>
      <c r="K872" s="6"/>
      <c r="L872" s="6"/>
      <c r="M872" s="6"/>
      <c r="N872" s="6"/>
      <c r="O872" s="6"/>
      <c r="P872" s="6"/>
      <c r="Q872" s="6"/>
      <c r="R872" s="6"/>
      <c r="S872" s="6"/>
    </row>
    <row r="873" spans="7:19" ht="14.25">
      <c r="G873" s="6"/>
      <c r="I873" s="6"/>
      <c r="K873" s="6"/>
      <c r="L873" s="6"/>
      <c r="M873" s="6"/>
      <c r="N873" s="6"/>
      <c r="O873" s="6"/>
      <c r="P873" s="6"/>
      <c r="Q873" s="6"/>
      <c r="R873" s="6"/>
      <c r="S873" s="6"/>
    </row>
    <row r="874" spans="7:19" ht="14.25">
      <c r="G874" s="6"/>
      <c r="I874" s="6"/>
      <c r="K874" s="6"/>
      <c r="L874" s="6"/>
      <c r="M874" s="6"/>
      <c r="N874" s="6"/>
      <c r="O874" s="6"/>
      <c r="P874" s="6"/>
      <c r="Q874" s="6"/>
      <c r="R874" s="6"/>
      <c r="S874" s="6"/>
    </row>
    <row r="875" spans="7:19" ht="14.25">
      <c r="G875" s="6"/>
      <c r="I875" s="6"/>
      <c r="K875" s="6"/>
      <c r="L875" s="6"/>
      <c r="M875" s="6"/>
      <c r="N875" s="6"/>
      <c r="O875" s="6"/>
      <c r="P875" s="6"/>
      <c r="Q875" s="6"/>
      <c r="R875" s="6"/>
      <c r="S875" s="6"/>
    </row>
    <row r="876" spans="7:19" ht="14.25">
      <c r="G876" s="6"/>
      <c r="I876" s="6"/>
      <c r="K876" s="6"/>
      <c r="L876" s="6"/>
      <c r="M876" s="6"/>
      <c r="N876" s="6"/>
      <c r="O876" s="6"/>
      <c r="P876" s="6"/>
      <c r="Q876" s="6"/>
      <c r="R876" s="6"/>
      <c r="S876" s="6"/>
    </row>
    <row r="877" spans="7:19" ht="14.25">
      <c r="G877" s="6"/>
      <c r="I877" s="6"/>
      <c r="K877" s="6"/>
      <c r="L877" s="6"/>
      <c r="M877" s="6"/>
      <c r="N877" s="6"/>
      <c r="O877" s="6"/>
      <c r="P877" s="6"/>
      <c r="Q877" s="6"/>
      <c r="R877" s="6"/>
      <c r="S877" s="6"/>
    </row>
    <row r="878" spans="7:19" ht="14.25">
      <c r="G878" s="6"/>
      <c r="I878" s="6"/>
      <c r="K878" s="6"/>
      <c r="L878" s="6"/>
      <c r="M878" s="6"/>
      <c r="N878" s="6"/>
      <c r="O878" s="6"/>
      <c r="P878" s="6"/>
      <c r="Q878" s="6"/>
      <c r="R878" s="6"/>
      <c r="S878" s="6"/>
    </row>
    <row r="879" spans="7:19" ht="14.25">
      <c r="G879" s="6"/>
      <c r="I879" s="6"/>
      <c r="K879" s="6"/>
      <c r="L879" s="6"/>
      <c r="M879" s="6"/>
      <c r="N879" s="6"/>
      <c r="O879" s="6"/>
      <c r="P879" s="6"/>
      <c r="Q879" s="6"/>
      <c r="R879" s="6"/>
      <c r="S879" s="6"/>
    </row>
    <row r="880" spans="7:19" ht="14.25">
      <c r="G880" s="6"/>
      <c r="I880" s="6"/>
      <c r="K880" s="6"/>
      <c r="L880" s="6"/>
      <c r="M880" s="6"/>
      <c r="N880" s="6"/>
      <c r="O880" s="6"/>
      <c r="P880" s="6"/>
      <c r="Q880" s="6"/>
      <c r="R880" s="6"/>
      <c r="S880" s="6"/>
    </row>
    <row r="881" spans="7:19" ht="14.25">
      <c r="G881" s="6"/>
      <c r="I881" s="6"/>
      <c r="K881" s="6"/>
      <c r="L881" s="6"/>
      <c r="M881" s="6"/>
      <c r="N881" s="6"/>
      <c r="O881" s="6"/>
      <c r="P881" s="6"/>
      <c r="Q881" s="6"/>
      <c r="R881" s="6"/>
      <c r="S881" s="6"/>
    </row>
    <row r="882" spans="7:19" ht="14.25">
      <c r="G882" s="6"/>
      <c r="I882" s="6"/>
      <c r="K882" s="6"/>
      <c r="L882" s="6"/>
      <c r="M882" s="6"/>
      <c r="N882" s="6"/>
      <c r="O882" s="6"/>
      <c r="P882" s="6"/>
      <c r="Q882" s="6"/>
      <c r="R882" s="6"/>
      <c r="S882" s="6"/>
    </row>
    <row r="883" spans="7:19" ht="14.25">
      <c r="G883" s="6"/>
      <c r="I883" s="6"/>
      <c r="K883" s="6"/>
      <c r="L883" s="6"/>
      <c r="M883" s="6"/>
      <c r="N883" s="6"/>
      <c r="O883" s="6"/>
      <c r="P883" s="6"/>
      <c r="Q883" s="6"/>
      <c r="R883" s="6"/>
      <c r="S883" s="6"/>
    </row>
    <row r="884" spans="7:19" ht="14.25">
      <c r="G884" s="6"/>
      <c r="I884" s="6"/>
      <c r="K884" s="6"/>
      <c r="L884" s="6"/>
      <c r="M884" s="6"/>
      <c r="N884" s="6"/>
      <c r="O884" s="6"/>
      <c r="P884" s="6"/>
      <c r="Q884" s="6"/>
      <c r="R884" s="6"/>
      <c r="S884" s="6"/>
    </row>
    <row r="885" spans="7:19" ht="14.25">
      <c r="G885" s="6"/>
      <c r="I885" s="6"/>
      <c r="K885" s="6"/>
      <c r="L885" s="6"/>
      <c r="M885" s="6"/>
      <c r="N885" s="6"/>
      <c r="O885" s="6"/>
      <c r="P885" s="6"/>
      <c r="Q885" s="6"/>
      <c r="R885" s="6"/>
      <c r="S885" s="6"/>
    </row>
    <row r="886" spans="7:19" ht="14.25">
      <c r="G886" s="6"/>
      <c r="I886" s="6"/>
      <c r="K886" s="6"/>
      <c r="L886" s="6"/>
      <c r="M886" s="6"/>
      <c r="N886" s="6"/>
      <c r="O886" s="6"/>
      <c r="P886" s="6"/>
      <c r="Q886" s="6"/>
      <c r="R886" s="6"/>
      <c r="S886" s="6"/>
    </row>
    <row r="887" spans="7:19" ht="14.25">
      <c r="G887" s="6"/>
      <c r="I887" s="6"/>
      <c r="K887" s="6"/>
      <c r="L887" s="6"/>
      <c r="M887" s="6"/>
      <c r="N887" s="6"/>
      <c r="O887" s="6"/>
      <c r="P887" s="6"/>
      <c r="Q887" s="6"/>
      <c r="R887" s="6"/>
      <c r="S887" s="6"/>
    </row>
    <row r="888" spans="7:19" ht="14.25">
      <c r="G888" s="6"/>
      <c r="I888" s="6"/>
      <c r="K888" s="6"/>
      <c r="L888" s="6"/>
      <c r="M888" s="6"/>
      <c r="N888" s="6"/>
      <c r="O888" s="6"/>
      <c r="P888" s="6"/>
      <c r="Q888" s="6"/>
      <c r="R888" s="6"/>
      <c r="S888" s="6"/>
    </row>
    <row r="889" spans="7:19" ht="14.25">
      <c r="G889" s="6"/>
      <c r="I889" s="6"/>
      <c r="K889" s="6"/>
      <c r="L889" s="6"/>
      <c r="M889" s="6"/>
      <c r="N889" s="6"/>
      <c r="O889" s="6"/>
      <c r="P889" s="6"/>
      <c r="Q889" s="6"/>
      <c r="R889" s="6"/>
      <c r="S889" s="6"/>
    </row>
    <row r="890" spans="7:19" ht="14.25">
      <c r="G890" s="6"/>
      <c r="I890" s="6"/>
      <c r="K890" s="6"/>
      <c r="L890" s="6"/>
      <c r="M890" s="6"/>
      <c r="N890" s="6"/>
      <c r="O890" s="6"/>
      <c r="P890" s="6"/>
      <c r="Q890" s="6"/>
      <c r="R890" s="6"/>
      <c r="S890" s="6"/>
    </row>
    <row r="891" spans="7:19" ht="14.25">
      <c r="G891" s="6"/>
      <c r="I891" s="6"/>
      <c r="K891" s="6"/>
      <c r="L891" s="6"/>
      <c r="M891" s="6"/>
      <c r="N891" s="6"/>
      <c r="O891" s="6"/>
      <c r="P891" s="6"/>
      <c r="Q891" s="6"/>
      <c r="R891" s="6"/>
      <c r="S891" s="6"/>
    </row>
    <row r="892" spans="7:19" ht="14.25">
      <c r="G892" s="6"/>
      <c r="I892" s="6"/>
      <c r="K892" s="6"/>
      <c r="L892" s="6"/>
      <c r="M892" s="6"/>
      <c r="N892" s="6"/>
      <c r="O892" s="6"/>
      <c r="P892" s="6"/>
      <c r="Q892" s="6"/>
      <c r="R892" s="6"/>
      <c r="S892" s="6"/>
    </row>
    <row r="893" spans="7:19" ht="14.25">
      <c r="G893" s="6"/>
      <c r="I893" s="6"/>
      <c r="K893" s="6"/>
      <c r="L893" s="6"/>
      <c r="M893" s="6"/>
      <c r="N893" s="6"/>
      <c r="O893" s="6"/>
      <c r="P893" s="6"/>
      <c r="Q893" s="6"/>
      <c r="R893" s="6"/>
      <c r="S893" s="6"/>
    </row>
    <row r="894" spans="7:19" ht="14.25">
      <c r="G894" s="6"/>
      <c r="I894" s="6"/>
      <c r="K894" s="6"/>
      <c r="L894" s="6"/>
      <c r="M894" s="6"/>
      <c r="N894" s="6"/>
      <c r="O894" s="6"/>
      <c r="P894" s="6"/>
      <c r="Q894" s="6"/>
      <c r="R894" s="6"/>
      <c r="S894" s="6"/>
    </row>
    <row r="895" spans="7:19" ht="14.25">
      <c r="G895" s="6"/>
      <c r="I895" s="6"/>
      <c r="K895" s="6"/>
      <c r="L895" s="6"/>
      <c r="M895" s="6"/>
      <c r="N895" s="6"/>
      <c r="O895" s="6"/>
      <c r="P895" s="6"/>
      <c r="Q895" s="6"/>
      <c r="R895" s="6"/>
      <c r="S895" s="6"/>
    </row>
    <row r="896" spans="7:19" ht="14.25">
      <c r="G896" s="6"/>
      <c r="I896" s="6"/>
      <c r="K896" s="6"/>
      <c r="L896" s="6"/>
      <c r="M896" s="6"/>
      <c r="N896" s="6"/>
      <c r="O896" s="6"/>
      <c r="P896" s="6"/>
      <c r="Q896" s="6"/>
      <c r="R896" s="6"/>
      <c r="S896" s="6"/>
    </row>
    <row r="897" spans="7:19" ht="14.25">
      <c r="G897" s="6"/>
      <c r="I897" s="6"/>
      <c r="K897" s="6"/>
      <c r="L897" s="6"/>
      <c r="M897" s="6"/>
      <c r="N897" s="6"/>
      <c r="O897" s="6"/>
      <c r="P897" s="6"/>
      <c r="Q897" s="6"/>
      <c r="R897" s="6"/>
      <c r="S897" s="6"/>
    </row>
    <row r="898" spans="7:19" ht="14.25">
      <c r="G898" s="6"/>
      <c r="I898" s="6"/>
      <c r="K898" s="6"/>
      <c r="L898" s="6"/>
      <c r="M898" s="6"/>
      <c r="N898" s="6"/>
      <c r="O898" s="6"/>
      <c r="P898" s="6"/>
      <c r="Q898" s="6"/>
      <c r="R898" s="6"/>
      <c r="S898" s="6"/>
    </row>
    <row r="899" spans="7:19" ht="14.25">
      <c r="G899" s="6"/>
      <c r="I899" s="6"/>
      <c r="K899" s="6"/>
      <c r="L899" s="6"/>
      <c r="M899" s="6"/>
      <c r="N899" s="6"/>
      <c r="O899" s="6"/>
      <c r="P899" s="6"/>
      <c r="Q899" s="6"/>
      <c r="R899" s="6"/>
      <c r="S899" s="6"/>
    </row>
    <row r="900" spans="7:19" ht="14.25">
      <c r="G900" s="6"/>
      <c r="I900" s="6"/>
      <c r="K900" s="6"/>
      <c r="L900" s="6"/>
      <c r="M900" s="6"/>
      <c r="N900" s="6"/>
      <c r="O900" s="6"/>
      <c r="P900" s="6"/>
      <c r="Q900" s="6"/>
      <c r="R900" s="6"/>
      <c r="S900" s="6"/>
    </row>
    <row r="901" spans="7:19" ht="14.25">
      <c r="G901" s="6"/>
      <c r="I901" s="6"/>
      <c r="K901" s="6"/>
      <c r="L901" s="6"/>
      <c r="M901" s="6"/>
      <c r="N901" s="6"/>
      <c r="O901" s="6"/>
      <c r="P901" s="6"/>
      <c r="Q901" s="6"/>
      <c r="R901" s="6"/>
      <c r="S901" s="6"/>
    </row>
    <row r="902" spans="7:19" ht="14.25">
      <c r="G902" s="6"/>
      <c r="I902" s="6"/>
      <c r="K902" s="6"/>
      <c r="L902" s="6"/>
      <c r="M902" s="6"/>
      <c r="N902" s="6"/>
      <c r="O902" s="6"/>
      <c r="P902" s="6"/>
      <c r="Q902" s="6"/>
      <c r="R902" s="6"/>
      <c r="S902" s="6"/>
    </row>
    <row r="903" spans="7:19" ht="14.25">
      <c r="G903" s="6"/>
      <c r="I903" s="6"/>
      <c r="K903" s="6"/>
      <c r="L903" s="6"/>
      <c r="M903" s="6"/>
      <c r="N903" s="6"/>
      <c r="O903" s="6"/>
      <c r="P903" s="6"/>
      <c r="Q903" s="6"/>
      <c r="R903" s="6"/>
      <c r="S903" s="6"/>
    </row>
    <row r="904" spans="7:19" ht="14.25">
      <c r="G904" s="6"/>
      <c r="I904" s="6"/>
      <c r="K904" s="6"/>
      <c r="L904" s="6"/>
      <c r="M904" s="6"/>
      <c r="N904" s="6"/>
      <c r="O904" s="6"/>
      <c r="P904" s="6"/>
      <c r="Q904" s="6"/>
      <c r="R904" s="6"/>
      <c r="S904" s="6"/>
    </row>
    <row r="905" spans="7:19" ht="14.25">
      <c r="G905" s="6"/>
      <c r="I905" s="6"/>
      <c r="K905" s="6"/>
      <c r="L905" s="6"/>
      <c r="M905" s="6"/>
      <c r="N905" s="6"/>
      <c r="O905" s="6"/>
      <c r="P905" s="6"/>
      <c r="Q905" s="6"/>
      <c r="R905" s="6"/>
      <c r="S905" s="6"/>
    </row>
    <row r="906" spans="7:19" ht="14.25">
      <c r="G906" s="6"/>
      <c r="I906" s="6"/>
      <c r="K906" s="6"/>
      <c r="L906" s="6"/>
      <c r="M906" s="6"/>
      <c r="N906" s="6"/>
      <c r="O906" s="6"/>
      <c r="P906" s="6"/>
      <c r="Q906" s="6"/>
      <c r="R906" s="6"/>
      <c r="S906" s="6"/>
    </row>
    <row r="907" spans="7:19" ht="14.25">
      <c r="G907" s="6"/>
      <c r="I907" s="6"/>
      <c r="K907" s="6"/>
      <c r="L907" s="6"/>
      <c r="M907" s="6"/>
      <c r="N907" s="6"/>
      <c r="O907" s="6"/>
      <c r="P907" s="6"/>
      <c r="Q907" s="6"/>
      <c r="R907" s="6"/>
      <c r="S907" s="6"/>
    </row>
    <row r="908" spans="7:19" ht="14.25">
      <c r="G908" s="6"/>
      <c r="I908" s="6"/>
      <c r="K908" s="6"/>
      <c r="L908" s="6"/>
      <c r="M908" s="6"/>
      <c r="N908" s="6"/>
      <c r="O908" s="6"/>
      <c r="P908" s="6"/>
      <c r="Q908" s="6"/>
      <c r="R908" s="6"/>
      <c r="S908" s="6"/>
    </row>
    <row r="909" spans="7:19" ht="14.25">
      <c r="G909" s="6"/>
      <c r="I909" s="6"/>
      <c r="K909" s="6"/>
      <c r="L909" s="6"/>
      <c r="M909" s="6"/>
      <c r="N909" s="6"/>
      <c r="O909" s="6"/>
      <c r="P909" s="6"/>
      <c r="Q909" s="6"/>
      <c r="R909" s="6"/>
      <c r="S909" s="6"/>
    </row>
    <row r="910" spans="7:19" ht="14.25">
      <c r="G910" s="6"/>
      <c r="I910" s="6"/>
      <c r="K910" s="6"/>
      <c r="L910" s="6"/>
      <c r="M910" s="6"/>
      <c r="N910" s="6"/>
      <c r="O910" s="6"/>
      <c r="P910" s="6"/>
      <c r="Q910" s="6"/>
      <c r="R910" s="6"/>
      <c r="S910" s="6"/>
    </row>
    <row r="911" spans="7:19" ht="14.25">
      <c r="G911" s="6"/>
      <c r="I911" s="6"/>
      <c r="K911" s="6"/>
      <c r="L911" s="6"/>
      <c r="M911" s="6"/>
      <c r="N911" s="6"/>
      <c r="O911" s="6"/>
      <c r="P911" s="6"/>
      <c r="Q911" s="6"/>
      <c r="R911" s="6"/>
      <c r="S911" s="6"/>
    </row>
    <row r="912" spans="7:19" ht="14.25">
      <c r="G912" s="6"/>
      <c r="I912" s="6"/>
      <c r="K912" s="6"/>
      <c r="L912" s="6"/>
      <c r="M912" s="6"/>
      <c r="N912" s="6"/>
      <c r="O912" s="6"/>
      <c r="P912" s="6"/>
      <c r="Q912" s="6"/>
      <c r="R912" s="6"/>
      <c r="S912" s="6"/>
    </row>
    <row r="913" spans="7:19" ht="14.25">
      <c r="G913" s="6"/>
      <c r="I913" s="6"/>
      <c r="K913" s="6"/>
      <c r="L913" s="6"/>
      <c r="M913" s="6"/>
      <c r="N913" s="6"/>
      <c r="O913" s="6"/>
      <c r="P913" s="6"/>
      <c r="Q913" s="6"/>
      <c r="R913" s="6"/>
      <c r="S913" s="6"/>
    </row>
    <row r="914" spans="7:19" ht="14.25">
      <c r="G914" s="6"/>
      <c r="I914" s="6"/>
      <c r="K914" s="6"/>
      <c r="L914" s="6"/>
      <c r="M914" s="6"/>
      <c r="N914" s="6"/>
      <c r="O914" s="6"/>
      <c r="P914" s="6"/>
      <c r="Q914" s="6"/>
      <c r="R914" s="6"/>
      <c r="S914" s="6"/>
    </row>
    <row r="915" spans="7:19" ht="14.25">
      <c r="G915" s="6"/>
      <c r="I915" s="6"/>
      <c r="K915" s="6"/>
      <c r="L915" s="6"/>
      <c r="M915" s="6"/>
      <c r="N915" s="6"/>
      <c r="O915" s="6"/>
      <c r="P915" s="6"/>
      <c r="Q915" s="6"/>
      <c r="R915" s="6"/>
      <c r="S915" s="6"/>
    </row>
    <row r="916" spans="7:19" ht="14.25">
      <c r="G916" s="6"/>
      <c r="I916" s="6"/>
      <c r="K916" s="6"/>
      <c r="L916" s="6"/>
      <c r="M916" s="6"/>
      <c r="N916" s="6"/>
      <c r="O916" s="6"/>
      <c r="P916" s="6"/>
      <c r="Q916" s="6"/>
      <c r="R916" s="6"/>
      <c r="S916" s="6"/>
    </row>
    <row r="917" spans="7:19" ht="14.25">
      <c r="G917" s="6"/>
      <c r="I917" s="6"/>
      <c r="K917" s="6"/>
      <c r="L917" s="6"/>
      <c r="M917" s="6"/>
      <c r="N917" s="6"/>
      <c r="O917" s="6"/>
      <c r="P917" s="6"/>
      <c r="Q917" s="6"/>
      <c r="R917" s="6"/>
      <c r="S917" s="6"/>
    </row>
    <row r="918" spans="7:19" ht="14.25">
      <c r="G918" s="6"/>
      <c r="I918" s="6"/>
      <c r="K918" s="6"/>
      <c r="L918" s="6"/>
      <c r="M918" s="6"/>
      <c r="N918" s="6"/>
      <c r="O918" s="6"/>
      <c r="P918" s="6"/>
      <c r="Q918" s="6"/>
      <c r="R918" s="6"/>
      <c r="S918" s="6"/>
    </row>
    <row r="919" spans="7:19" ht="14.25">
      <c r="G919" s="6"/>
      <c r="I919" s="6"/>
      <c r="K919" s="6"/>
      <c r="L919" s="6"/>
      <c r="M919" s="6"/>
      <c r="N919" s="6"/>
      <c r="O919" s="6"/>
      <c r="P919" s="6"/>
      <c r="Q919" s="6"/>
      <c r="R919" s="6"/>
      <c r="S919" s="6"/>
    </row>
    <row r="920" spans="7:19" ht="14.25">
      <c r="G920" s="6"/>
      <c r="I920" s="6"/>
      <c r="K920" s="6"/>
      <c r="L920" s="6"/>
      <c r="M920" s="6"/>
      <c r="N920" s="6"/>
      <c r="O920" s="6"/>
      <c r="P920" s="6"/>
      <c r="Q920" s="6"/>
      <c r="R920" s="6"/>
      <c r="S920" s="6"/>
    </row>
    <row r="921" spans="7:19" ht="14.25">
      <c r="G921" s="6"/>
      <c r="I921" s="6"/>
      <c r="K921" s="6"/>
      <c r="L921" s="6"/>
      <c r="M921" s="6"/>
      <c r="N921" s="6"/>
      <c r="O921" s="6"/>
      <c r="P921" s="6"/>
      <c r="Q921" s="6"/>
      <c r="R921" s="6"/>
      <c r="S921" s="6"/>
    </row>
    <row r="922" spans="7:19" ht="14.25">
      <c r="G922" s="6"/>
      <c r="I922" s="6"/>
      <c r="K922" s="6"/>
      <c r="L922" s="6"/>
      <c r="M922" s="6"/>
      <c r="N922" s="6"/>
      <c r="O922" s="6"/>
      <c r="P922" s="6"/>
      <c r="Q922" s="6"/>
      <c r="R922" s="6"/>
      <c r="S922" s="6"/>
    </row>
    <row r="923" spans="7:19" ht="14.25">
      <c r="G923" s="6"/>
      <c r="I923" s="6"/>
      <c r="K923" s="6"/>
      <c r="L923" s="6"/>
      <c r="M923" s="6"/>
      <c r="N923" s="6"/>
      <c r="O923" s="6"/>
      <c r="P923" s="6"/>
      <c r="Q923" s="6"/>
      <c r="R923" s="6"/>
      <c r="S923" s="6"/>
    </row>
    <row r="924" spans="7:19" ht="14.25">
      <c r="G924" s="6"/>
      <c r="I924" s="6"/>
      <c r="K924" s="6"/>
      <c r="L924" s="6"/>
      <c r="M924" s="6"/>
      <c r="N924" s="6"/>
      <c r="O924" s="6"/>
      <c r="P924" s="6"/>
      <c r="Q924" s="6"/>
      <c r="R924" s="6"/>
      <c r="S924" s="6"/>
    </row>
    <row r="925" spans="7:19" ht="14.25">
      <c r="G925" s="6"/>
      <c r="I925" s="6"/>
      <c r="K925" s="6"/>
      <c r="L925" s="6"/>
      <c r="M925" s="6"/>
      <c r="N925" s="6"/>
      <c r="O925" s="6"/>
      <c r="P925" s="6"/>
      <c r="Q925" s="6"/>
      <c r="R925" s="6"/>
      <c r="S925" s="6"/>
    </row>
    <row r="926" spans="7:19" ht="14.25">
      <c r="G926" s="6"/>
      <c r="I926" s="6"/>
      <c r="K926" s="6"/>
      <c r="L926" s="6"/>
      <c r="M926" s="6"/>
      <c r="N926" s="6"/>
      <c r="O926" s="6"/>
      <c r="P926" s="6"/>
      <c r="Q926" s="6"/>
      <c r="R926" s="6"/>
      <c r="S926" s="6"/>
    </row>
    <row r="927" spans="7:19" ht="14.25">
      <c r="G927" s="6"/>
      <c r="I927" s="6"/>
      <c r="K927" s="6"/>
      <c r="L927" s="6"/>
      <c r="M927" s="6"/>
      <c r="N927" s="6"/>
      <c r="O927" s="6"/>
      <c r="P927" s="6"/>
      <c r="Q927" s="6"/>
      <c r="R927" s="6"/>
      <c r="S927" s="6"/>
    </row>
    <row r="928" spans="7:19" ht="14.25">
      <c r="G928" s="6"/>
      <c r="I928" s="6"/>
      <c r="K928" s="6"/>
      <c r="L928" s="6"/>
      <c r="M928" s="6"/>
      <c r="N928" s="6"/>
      <c r="O928" s="6"/>
      <c r="P928" s="6"/>
      <c r="Q928" s="6"/>
      <c r="R928" s="6"/>
      <c r="S928" s="6"/>
    </row>
    <row r="929" spans="7:19" ht="14.25">
      <c r="G929" s="6"/>
      <c r="I929" s="6"/>
      <c r="K929" s="6"/>
      <c r="L929" s="6"/>
      <c r="M929" s="6"/>
      <c r="N929" s="6"/>
      <c r="O929" s="6"/>
      <c r="P929" s="6"/>
      <c r="Q929" s="6"/>
      <c r="R929" s="6"/>
      <c r="S929" s="6"/>
    </row>
    <row r="930" spans="7:19" ht="14.25">
      <c r="G930" s="6"/>
      <c r="I930" s="6"/>
      <c r="K930" s="6"/>
      <c r="L930" s="6"/>
      <c r="M930" s="6"/>
      <c r="N930" s="6"/>
      <c r="O930" s="6"/>
      <c r="P930" s="6"/>
      <c r="Q930" s="6"/>
      <c r="R930" s="6"/>
      <c r="S930" s="6"/>
    </row>
    <row r="931" spans="7:19" ht="14.25">
      <c r="G931" s="6"/>
      <c r="I931" s="6"/>
      <c r="K931" s="6"/>
      <c r="L931" s="6"/>
      <c r="M931" s="6"/>
      <c r="N931" s="6"/>
      <c r="O931" s="6"/>
      <c r="P931" s="6"/>
      <c r="Q931" s="6"/>
      <c r="R931" s="6"/>
      <c r="S931" s="6"/>
    </row>
    <row r="932" spans="7:19" ht="14.25">
      <c r="G932" s="6"/>
      <c r="I932" s="6"/>
      <c r="K932" s="6"/>
      <c r="L932" s="6"/>
      <c r="M932" s="6"/>
      <c r="N932" s="6"/>
      <c r="O932" s="6"/>
      <c r="P932" s="6"/>
      <c r="Q932" s="6"/>
      <c r="R932" s="6"/>
      <c r="S932" s="6"/>
    </row>
    <row r="933" spans="7:19" ht="14.25">
      <c r="G933" s="6"/>
      <c r="I933" s="6"/>
      <c r="K933" s="6"/>
      <c r="L933" s="6"/>
      <c r="M933" s="6"/>
      <c r="N933" s="6"/>
      <c r="O933" s="6"/>
      <c r="P933" s="6"/>
      <c r="Q933" s="6"/>
      <c r="R933" s="6"/>
      <c r="S933" s="6"/>
    </row>
    <row r="934" spans="7:19" ht="14.25">
      <c r="G934" s="6"/>
      <c r="I934" s="6"/>
      <c r="K934" s="6"/>
      <c r="L934" s="6"/>
      <c r="M934" s="6"/>
      <c r="N934" s="6"/>
      <c r="O934" s="6"/>
      <c r="P934" s="6"/>
      <c r="Q934" s="6"/>
      <c r="R934" s="6"/>
      <c r="S934" s="6"/>
    </row>
    <row r="935" spans="7:19" ht="14.25">
      <c r="G935" s="6"/>
      <c r="I935" s="6"/>
      <c r="K935" s="6"/>
      <c r="L935" s="6"/>
      <c r="M935" s="6"/>
      <c r="N935" s="6"/>
      <c r="O935" s="6"/>
      <c r="P935" s="6"/>
      <c r="Q935" s="6"/>
      <c r="R935" s="6"/>
      <c r="S935" s="6"/>
    </row>
    <row r="936" spans="7:19" ht="14.25">
      <c r="G936" s="6"/>
      <c r="I936" s="6"/>
      <c r="K936" s="6"/>
      <c r="L936" s="6"/>
      <c r="M936" s="6"/>
      <c r="N936" s="6"/>
      <c r="O936" s="6"/>
      <c r="P936" s="6"/>
      <c r="Q936" s="6"/>
      <c r="R936" s="6"/>
      <c r="S936" s="6"/>
    </row>
    <row r="937" spans="7:19" ht="14.25">
      <c r="G937" s="6"/>
      <c r="I937" s="6"/>
      <c r="K937" s="6"/>
      <c r="L937" s="6"/>
      <c r="M937" s="6"/>
      <c r="N937" s="6"/>
      <c r="O937" s="6"/>
      <c r="P937" s="6"/>
      <c r="Q937" s="6"/>
      <c r="R937" s="6"/>
      <c r="S937" s="6"/>
    </row>
    <row r="938" spans="7:19" ht="14.25">
      <c r="G938" s="6"/>
      <c r="I938" s="6"/>
      <c r="K938" s="6"/>
      <c r="L938" s="6"/>
      <c r="M938" s="6"/>
      <c r="N938" s="6"/>
      <c r="O938" s="6"/>
      <c r="P938" s="6"/>
      <c r="Q938" s="6"/>
      <c r="R938" s="6"/>
      <c r="S938" s="6"/>
    </row>
    <row r="939" spans="7:19" ht="14.25">
      <c r="G939" s="6"/>
      <c r="I939" s="6"/>
      <c r="K939" s="6"/>
      <c r="L939" s="6"/>
      <c r="M939" s="6"/>
      <c r="N939" s="6"/>
      <c r="O939" s="6"/>
      <c r="P939" s="6"/>
      <c r="Q939" s="6"/>
      <c r="R939" s="6"/>
      <c r="S939" s="6"/>
    </row>
    <row r="940" spans="7:19" ht="14.25">
      <c r="G940" s="6"/>
      <c r="I940" s="6"/>
      <c r="K940" s="6"/>
      <c r="L940" s="6"/>
      <c r="M940" s="6"/>
      <c r="N940" s="6"/>
      <c r="O940" s="6"/>
      <c r="P940" s="6"/>
      <c r="Q940" s="6"/>
      <c r="R940" s="6"/>
      <c r="S940" s="6"/>
    </row>
    <row r="941" spans="7:19" ht="14.25">
      <c r="G941" s="6"/>
      <c r="I941" s="6"/>
      <c r="K941" s="6"/>
      <c r="L941" s="6"/>
      <c r="M941" s="6"/>
      <c r="N941" s="6"/>
      <c r="O941" s="6"/>
      <c r="P941" s="6"/>
      <c r="Q941" s="6"/>
      <c r="R941" s="6"/>
      <c r="S941" s="6"/>
    </row>
    <row r="942" spans="7:19" ht="14.25">
      <c r="G942" s="6"/>
      <c r="I942" s="6"/>
      <c r="K942" s="6"/>
      <c r="L942" s="6"/>
      <c r="M942" s="6"/>
      <c r="N942" s="6"/>
      <c r="O942" s="6"/>
      <c r="P942" s="6"/>
      <c r="Q942" s="6"/>
      <c r="R942" s="6"/>
      <c r="S942" s="6"/>
    </row>
    <row r="943" spans="7:19" ht="14.25">
      <c r="G943" s="6"/>
      <c r="I943" s="6"/>
      <c r="K943" s="6"/>
      <c r="L943" s="6"/>
      <c r="M943" s="6"/>
      <c r="N943" s="6"/>
      <c r="O943" s="6"/>
      <c r="P943" s="6"/>
      <c r="Q943" s="6"/>
      <c r="R943" s="6"/>
      <c r="S943" s="6"/>
    </row>
    <row r="944" spans="7:19" ht="14.25">
      <c r="G944" s="6"/>
      <c r="I944" s="6"/>
      <c r="K944" s="6"/>
      <c r="L944" s="6"/>
      <c r="M944" s="6"/>
      <c r="N944" s="6"/>
      <c r="O944" s="6"/>
      <c r="P944" s="6"/>
      <c r="Q944" s="6"/>
      <c r="R944" s="6"/>
      <c r="S944" s="6"/>
    </row>
    <row r="945" spans="7:19" ht="14.25">
      <c r="G945" s="6"/>
      <c r="I945" s="6"/>
      <c r="K945" s="6"/>
      <c r="L945" s="6"/>
      <c r="M945" s="6"/>
      <c r="N945" s="6"/>
      <c r="O945" s="6"/>
      <c r="P945" s="6"/>
      <c r="Q945" s="6"/>
      <c r="R945" s="6"/>
      <c r="S945" s="6"/>
    </row>
    <row r="946" spans="7:19" ht="14.25">
      <c r="G946" s="6"/>
      <c r="I946" s="6"/>
      <c r="K946" s="6"/>
      <c r="L946" s="6"/>
      <c r="M946" s="6"/>
      <c r="N946" s="6"/>
      <c r="O946" s="6"/>
      <c r="P946" s="6"/>
      <c r="Q946" s="6"/>
      <c r="R946" s="6"/>
      <c r="S946" s="6"/>
    </row>
    <row r="947" spans="7:19" ht="14.25">
      <c r="G947" s="6"/>
      <c r="I947" s="6"/>
      <c r="K947" s="6"/>
      <c r="L947" s="6"/>
      <c r="M947" s="6"/>
      <c r="N947" s="6"/>
      <c r="O947" s="6"/>
      <c r="P947" s="6"/>
      <c r="Q947" s="6"/>
      <c r="R947" s="6"/>
      <c r="S947" s="6"/>
    </row>
    <row r="948" spans="7:19" ht="14.25">
      <c r="G948" s="6"/>
      <c r="I948" s="6"/>
      <c r="K948" s="6"/>
      <c r="L948" s="6"/>
      <c r="M948" s="6"/>
      <c r="N948" s="6"/>
      <c r="O948" s="6"/>
      <c r="P948" s="6"/>
      <c r="Q948" s="6"/>
      <c r="R948" s="6"/>
      <c r="S948" s="6"/>
    </row>
    <row r="949" spans="7:19" ht="14.25">
      <c r="G949" s="6"/>
      <c r="I949" s="6"/>
      <c r="K949" s="6"/>
      <c r="L949" s="6"/>
      <c r="M949" s="6"/>
      <c r="N949" s="6"/>
      <c r="O949" s="6"/>
      <c r="P949" s="6"/>
      <c r="Q949" s="6"/>
      <c r="R949" s="6"/>
      <c r="S949" s="6"/>
    </row>
    <row r="950" spans="7:19" ht="14.25">
      <c r="G950" s="6"/>
      <c r="I950" s="6"/>
      <c r="K950" s="6"/>
      <c r="L950" s="6"/>
      <c r="M950" s="6"/>
      <c r="N950" s="6"/>
      <c r="O950" s="6"/>
      <c r="P950" s="6"/>
      <c r="Q950" s="6"/>
      <c r="R950" s="6"/>
      <c r="S950" s="6"/>
    </row>
    <row r="951" spans="7:19" ht="14.25">
      <c r="G951" s="6"/>
      <c r="I951" s="6"/>
      <c r="K951" s="6"/>
      <c r="L951" s="6"/>
      <c r="M951" s="6"/>
      <c r="N951" s="6"/>
      <c r="O951" s="6"/>
      <c r="P951" s="6"/>
      <c r="Q951" s="6"/>
      <c r="R951" s="6"/>
      <c r="S951" s="6"/>
    </row>
    <row r="952" spans="7:19" ht="14.25">
      <c r="G952" s="6"/>
      <c r="I952" s="6"/>
      <c r="K952" s="6"/>
      <c r="L952" s="6"/>
      <c r="M952" s="6"/>
      <c r="N952" s="6"/>
      <c r="O952" s="6"/>
      <c r="P952" s="6"/>
      <c r="Q952" s="6"/>
      <c r="R952" s="6"/>
      <c r="S952" s="6"/>
    </row>
    <row r="953" spans="7:19" ht="14.25">
      <c r="G953" s="6"/>
      <c r="I953" s="6"/>
      <c r="K953" s="6"/>
      <c r="L953" s="6"/>
      <c r="M953" s="6"/>
      <c r="N953" s="6"/>
      <c r="O953" s="6"/>
      <c r="P953" s="6"/>
      <c r="Q953" s="6"/>
      <c r="R953" s="6"/>
      <c r="S953" s="6"/>
    </row>
    <row r="954" spans="7:19" ht="14.25">
      <c r="G954" s="6"/>
      <c r="I954" s="6"/>
      <c r="K954" s="6"/>
      <c r="L954" s="6"/>
      <c r="M954" s="6"/>
      <c r="N954" s="6"/>
      <c r="O954" s="6"/>
      <c r="P954" s="6"/>
      <c r="Q954" s="6"/>
      <c r="R954" s="6"/>
      <c r="S954" s="6"/>
    </row>
    <row r="955" spans="7:19" ht="14.25">
      <c r="G955" s="6"/>
      <c r="I955" s="6"/>
      <c r="K955" s="6"/>
      <c r="L955" s="6"/>
      <c r="M955" s="6"/>
      <c r="N955" s="6"/>
      <c r="O955" s="6"/>
      <c r="P955" s="6"/>
      <c r="Q955" s="6"/>
      <c r="R955" s="6"/>
      <c r="S955" s="6"/>
    </row>
    <row r="956" spans="7:19" ht="14.25">
      <c r="G956" s="6"/>
      <c r="I956" s="6"/>
      <c r="K956" s="6"/>
      <c r="L956" s="6"/>
      <c r="M956" s="6"/>
      <c r="N956" s="6"/>
      <c r="O956" s="6"/>
      <c r="P956" s="6"/>
      <c r="Q956" s="6"/>
      <c r="R956" s="6"/>
      <c r="S956" s="6"/>
    </row>
    <row r="957" spans="7:19" ht="14.25">
      <c r="G957" s="6"/>
      <c r="I957" s="6"/>
      <c r="K957" s="6"/>
      <c r="L957" s="6"/>
      <c r="M957" s="6"/>
      <c r="N957" s="6"/>
      <c r="O957" s="6"/>
      <c r="P957" s="6"/>
      <c r="Q957" s="6"/>
      <c r="R957" s="6"/>
      <c r="S957" s="6"/>
    </row>
    <row r="958" spans="7:19" ht="14.25">
      <c r="G958" s="6"/>
      <c r="I958" s="6"/>
      <c r="K958" s="6"/>
      <c r="L958" s="6"/>
      <c r="M958" s="6"/>
      <c r="N958" s="6"/>
      <c r="O958" s="6"/>
      <c r="P958" s="6"/>
      <c r="Q958" s="6"/>
      <c r="R958" s="6"/>
      <c r="S958" s="6"/>
    </row>
    <row r="959" spans="7:19" ht="14.25">
      <c r="G959" s="6"/>
      <c r="I959" s="6"/>
      <c r="K959" s="6"/>
      <c r="L959" s="6"/>
      <c r="M959" s="6"/>
      <c r="N959" s="6"/>
      <c r="O959" s="6"/>
      <c r="P959" s="6"/>
      <c r="Q959" s="6"/>
      <c r="R959" s="6"/>
      <c r="S959" s="6"/>
    </row>
    <row r="960" spans="7:19" ht="14.25">
      <c r="G960" s="6"/>
      <c r="I960" s="6"/>
      <c r="K960" s="6"/>
      <c r="L960" s="6"/>
      <c r="M960" s="6"/>
      <c r="N960" s="6"/>
      <c r="O960" s="6"/>
      <c r="P960" s="6"/>
      <c r="Q960" s="6"/>
      <c r="R960" s="6"/>
      <c r="S960" s="6"/>
    </row>
    <row r="961" spans="7:19" ht="14.25">
      <c r="G961" s="6"/>
      <c r="I961" s="6"/>
      <c r="K961" s="6"/>
      <c r="L961" s="6"/>
      <c r="M961" s="6"/>
      <c r="N961" s="6"/>
      <c r="O961" s="6"/>
      <c r="P961" s="6"/>
      <c r="Q961" s="6"/>
      <c r="R961" s="6"/>
      <c r="S961" s="6"/>
    </row>
    <row r="962" spans="7:19" ht="14.25">
      <c r="G962" s="6"/>
      <c r="I962" s="6"/>
      <c r="K962" s="6"/>
      <c r="L962" s="6"/>
      <c r="M962" s="6"/>
      <c r="N962" s="6"/>
      <c r="O962" s="6"/>
      <c r="P962" s="6"/>
      <c r="Q962" s="6"/>
      <c r="R962" s="6"/>
      <c r="S962" s="6"/>
    </row>
    <row r="963" spans="7:19" ht="14.25">
      <c r="G963" s="6"/>
      <c r="I963" s="6"/>
      <c r="K963" s="6"/>
      <c r="L963" s="6"/>
      <c r="M963" s="6"/>
      <c r="N963" s="6"/>
      <c r="O963" s="6"/>
      <c r="P963" s="6"/>
      <c r="Q963" s="6"/>
      <c r="R963" s="6"/>
      <c r="S963" s="6"/>
    </row>
    <row r="964" spans="7:19" ht="14.25">
      <c r="G964" s="6"/>
      <c r="I964" s="6"/>
      <c r="K964" s="6"/>
      <c r="L964" s="6"/>
      <c r="M964" s="6"/>
      <c r="N964" s="6"/>
      <c r="O964" s="6"/>
      <c r="P964" s="6"/>
      <c r="Q964" s="6"/>
      <c r="R964" s="6"/>
      <c r="S964" s="6"/>
    </row>
    <row r="965" spans="7:19" ht="14.25">
      <c r="G965" s="6"/>
      <c r="I965" s="6"/>
      <c r="K965" s="6"/>
      <c r="L965" s="6"/>
      <c r="M965" s="6"/>
      <c r="N965" s="6"/>
      <c r="O965" s="6"/>
      <c r="P965" s="6"/>
      <c r="Q965" s="6"/>
      <c r="R965" s="6"/>
      <c r="S965" s="6"/>
    </row>
    <row r="966" spans="7:19" ht="14.25">
      <c r="G966" s="6"/>
      <c r="I966" s="6"/>
      <c r="K966" s="6"/>
      <c r="L966" s="6"/>
      <c r="M966" s="6"/>
      <c r="N966" s="6"/>
      <c r="O966" s="6"/>
      <c r="P966" s="6"/>
      <c r="Q966" s="6"/>
      <c r="R966" s="6"/>
      <c r="S966" s="6"/>
    </row>
    <row r="967" spans="7:19" ht="14.25">
      <c r="G967" s="6"/>
      <c r="I967" s="6"/>
      <c r="K967" s="6"/>
      <c r="L967" s="6"/>
      <c r="M967" s="6"/>
      <c r="N967" s="6"/>
      <c r="O967" s="6"/>
      <c r="P967" s="6"/>
      <c r="Q967" s="6"/>
      <c r="R967" s="6"/>
      <c r="S967" s="6"/>
    </row>
    <row r="968" spans="7:19" ht="14.25">
      <c r="G968" s="6"/>
      <c r="I968" s="6"/>
      <c r="K968" s="6"/>
      <c r="L968" s="6"/>
      <c r="M968" s="6"/>
      <c r="N968" s="6"/>
      <c r="O968" s="6"/>
      <c r="P968" s="6"/>
      <c r="Q968" s="6"/>
      <c r="R968" s="6"/>
      <c r="S968" s="6"/>
    </row>
    <row r="969" spans="7:19" ht="14.25">
      <c r="G969" s="6"/>
      <c r="I969" s="6"/>
      <c r="K969" s="6"/>
      <c r="L969" s="6"/>
      <c r="M969" s="6"/>
      <c r="N969" s="6"/>
      <c r="O969" s="6"/>
      <c r="P969" s="6"/>
      <c r="Q969" s="6"/>
      <c r="R969" s="6"/>
      <c r="S969" s="6"/>
    </row>
    <row r="970" spans="7:19" ht="14.25">
      <c r="G970" s="6"/>
      <c r="I970" s="6"/>
      <c r="K970" s="6"/>
      <c r="L970" s="6"/>
      <c r="M970" s="6"/>
      <c r="N970" s="6"/>
      <c r="O970" s="6"/>
      <c r="P970" s="6"/>
      <c r="Q970" s="6"/>
      <c r="R970" s="6"/>
      <c r="S970" s="6"/>
    </row>
    <row r="971" spans="7:19" ht="14.25">
      <c r="G971" s="6"/>
      <c r="I971" s="6"/>
      <c r="K971" s="6"/>
      <c r="L971" s="6"/>
      <c r="M971" s="6"/>
      <c r="N971" s="6"/>
      <c r="O971" s="6"/>
      <c r="P971" s="6"/>
      <c r="Q971" s="6"/>
      <c r="R971" s="6"/>
      <c r="S971" s="6"/>
    </row>
    <row r="972" spans="7:19" ht="14.25">
      <c r="G972" s="6"/>
      <c r="I972" s="6"/>
      <c r="K972" s="6"/>
      <c r="L972" s="6"/>
      <c r="M972" s="6"/>
      <c r="N972" s="6"/>
      <c r="O972" s="6"/>
      <c r="P972" s="6"/>
      <c r="Q972" s="6"/>
      <c r="R972" s="6"/>
      <c r="S972" s="6"/>
    </row>
    <row r="973" spans="7:19" ht="14.25">
      <c r="G973" s="6"/>
      <c r="I973" s="6"/>
      <c r="K973" s="6"/>
      <c r="L973" s="6"/>
      <c r="M973" s="6"/>
      <c r="N973" s="6"/>
      <c r="O973" s="6"/>
      <c r="P973" s="6"/>
      <c r="Q973" s="6"/>
      <c r="R973" s="6"/>
      <c r="S973" s="6"/>
    </row>
    <row r="974" spans="7:19" ht="14.25">
      <c r="G974" s="6"/>
      <c r="I974" s="6"/>
      <c r="K974" s="6"/>
      <c r="L974" s="6"/>
      <c r="M974" s="6"/>
      <c r="N974" s="6"/>
      <c r="O974" s="6"/>
      <c r="P974" s="6"/>
      <c r="Q974" s="6"/>
      <c r="R974" s="6"/>
      <c r="S974" s="6"/>
    </row>
    <row r="975" spans="7:19" ht="14.25">
      <c r="G975" s="6"/>
      <c r="I975" s="6"/>
      <c r="K975" s="6"/>
      <c r="L975" s="6"/>
      <c r="M975" s="6"/>
      <c r="N975" s="6"/>
      <c r="O975" s="6"/>
      <c r="P975" s="6"/>
      <c r="Q975" s="6"/>
      <c r="R975" s="6"/>
      <c r="S975" s="6"/>
    </row>
    <row r="976" spans="7:19" ht="14.25">
      <c r="G976" s="6"/>
      <c r="I976" s="6"/>
      <c r="K976" s="6"/>
      <c r="L976" s="6"/>
      <c r="M976" s="6"/>
      <c r="N976" s="6"/>
      <c r="O976" s="6"/>
      <c r="P976" s="6"/>
      <c r="Q976" s="6"/>
      <c r="R976" s="6"/>
      <c r="S976" s="6"/>
    </row>
    <row r="977" spans="7:19" ht="14.25">
      <c r="G977" s="6"/>
      <c r="I977" s="6"/>
      <c r="K977" s="6"/>
      <c r="L977" s="6"/>
      <c r="M977" s="6"/>
      <c r="N977" s="6"/>
      <c r="O977" s="6"/>
      <c r="P977" s="6"/>
      <c r="Q977" s="6"/>
      <c r="R977" s="6"/>
      <c r="S977" s="6"/>
    </row>
    <row r="978" spans="7:19" ht="14.25">
      <c r="G978" s="6"/>
      <c r="I978" s="6"/>
      <c r="K978" s="6"/>
      <c r="L978" s="6"/>
      <c r="M978" s="6"/>
      <c r="N978" s="6"/>
      <c r="O978" s="6"/>
      <c r="P978" s="6"/>
      <c r="Q978" s="6"/>
      <c r="R978" s="6"/>
      <c r="S978" s="6"/>
    </row>
    <row r="979" spans="7:19" ht="14.25">
      <c r="G979" s="6"/>
      <c r="I979" s="6"/>
      <c r="K979" s="6"/>
      <c r="L979" s="6"/>
      <c r="M979" s="6"/>
      <c r="N979" s="6"/>
      <c r="O979" s="6"/>
      <c r="P979" s="6"/>
      <c r="Q979" s="6"/>
      <c r="R979" s="6"/>
      <c r="S979" s="6"/>
    </row>
    <row r="980" spans="7:19" ht="14.25">
      <c r="G980" s="6"/>
      <c r="I980" s="6"/>
      <c r="K980" s="6"/>
      <c r="L980" s="6"/>
      <c r="M980" s="6"/>
      <c r="N980" s="6"/>
      <c r="O980" s="6"/>
      <c r="P980" s="6"/>
      <c r="Q980" s="6"/>
      <c r="R980" s="6"/>
      <c r="S980" s="6"/>
    </row>
    <row r="981" spans="7:19" ht="14.25">
      <c r="G981" s="6"/>
      <c r="I981" s="6"/>
      <c r="K981" s="6"/>
      <c r="L981" s="6"/>
      <c r="M981" s="6"/>
      <c r="N981" s="6"/>
      <c r="O981" s="6"/>
      <c r="P981" s="6"/>
      <c r="Q981" s="6"/>
      <c r="R981" s="6"/>
      <c r="S981" s="6"/>
    </row>
    <row r="982" spans="7:19" ht="14.25">
      <c r="G982" s="6"/>
      <c r="I982" s="6"/>
      <c r="K982" s="6"/>
      <c r="L982" s="6"/>
      <c r="M982" s="6"/>
      <c r="N982" s="6"/>
      <c r="O982" s="6"/>
      <c r="P982" s="6"/>
      <c r="Q982" s="6"/>
      <c r="R982" s="6"/>
      <c r="S982" s="6"/>
    </row>
    <row r="983" spans="7:19" ht="14.25">
      <c r="G983" s="6"/>
      <c r="I983" s="6"/>
      <c r="K983" s="6"/>
      <c r="L983" s="6"/>
      <c r="M983" s="6"/>
      <c r="N983" s="6"/>
      <c r="O983" s="6"/>
      <c r="P983" s="6"/>
      <c r="Q983" s="6"/>
      <c r="R983" s="6"/>
      <c r="S983" s="6"/>
    </row>
    <row r="984" spans="7:19" ht="14.25">
      <c r="G984" s="6"/>
      <c r="I984" s="6"/>
      <c r="K984" s="6"/>
      <c r="L984" s="6"/>
      <c r="M984" s="6"/>
      <c r="N984" s="6"/>
      <c r="O984" s="6"/>
      <c r="P984" s="6"/>
      <c r="Q984" s="6"/>
      <c r="R984" s="6"/>
      <c r="S984" s="6"/>
    </row>
    <row r="985" spans="7:19" ht="14.25">
      <c r="G985" s="6"/>
      <c r="I985" s="6"/>
      <c r="K985" s="6"/>
      <c r="L985" s="6"/>
      <c r="M985" s="6"/>
      <c r="N985" s="6"/>
      <c r="O985" s="6"/>
      <c r="P985" s="6"/>
      <c r="Q985" s="6"/>
      <c r="R985" s="6"/>
      <c r="S985" s="6"/>
    </row>
    <row r="986" spans="7:19" ht="14.25">
      <c r="G986" s="6"/>
      <c r="I986" s="6"/>
      <c r="K986" s="6"/>
      <c r="L986" s="6"/>
      <c r="M986" s="6"/>
      <c r="N986" s="6"/>
      <c r="O986" s="6"/>
      <c r="P986" s="6"/>
      <c r="Q986" s="6"/>
      <c r="R986" s="6"/>
      <c r="S986" s="6"/>
    </row>
    <row r="987" spans="7:19" ht="14.25">
      <c r="G987" s="6"/>
      <c r="I987" s="6"/>
      <c r="K987" s="6"/>
      <c r="L987" s="6"/>
      <c r="M987" s="6"/>
      <c r="N987" s="6"/>
      <c r="O987" s="6"/>
      <c r="P987" s="6"/>
      <c r="Q987" s="6"/>
      <c r="R987" s="6"/>
      <c r="S987" s="6"/>
    </row>
    <row r="988" spans="7:19" ht="14.25">
      <c r="G988" s="6"/>
      <c r="I988" s="6"/>
      <c r="K988" s="6"/>
      <c r="L988" s="6"/>
      <c r="M988" s="6"/>
      <c r="N988" s="6"/>
      <c r="O988" s="6"/>
      <c r="P988" s="6"/>
      <c r="Q988" s="6"/>
      <c r="R988" s="6"/>
      <c r="S988" s="6"/>
    </row>
    <row r="989" spans="7:19" ht="14.25">
      <c r="G989" s="6"/>
      <c r="I989" s="6"/>
      <c r="K989" s="6"/>
      <c r="L989" s="6"/>
      <c r="M989" s="6"/>
      <c r="N989" s="6"/>
      <c r="O989" s="6"/>
      <c r="P989" s="6"/>
      <c r="Q989" s="6"/>
      <c r="R989" s="6"/>
      <c r="S989" s="6"/>
    </row>
    <row r="990" spans="7:19" ht="14.25">
      <c r="G990" s="6"/>
      <c r="I990" s="6"/>
      <c r="K990" s="6"/>
      <c r="L990" s="6"/>
      <c r="M990" s="6"/>
      <c r="N990" s="6"/>
      <c r="O990" s="6"/>
      <c r="P990" s="6"/>
      <c r="Q990" s="6"/>
      <c r="R990" s="6"/>
      <c r="S990" s="6"/>
    </row>
    <row r="991" spans="7:19" ht="14.25">
      <c r="G991" s="6"/>
      <c r="I991" s="6"/>
      <c r="K991" s="6"/>
      <c r="L991" s="6"/>
      <c r="M991" s="6"/>
      <c r="N991" s="6"/>
      <c r="O991" s="6"/>
      <c r="P991" s="6"/>
      <c r="Q991" s="6"/>
      <c r="R991" s="6"/>
      <c r="S991" s="6"/>
    </row>
    <row r="992" spans="7:19" ht="14.25">
      <c r="G992" s="6"/>
      <c r="I992" s="6"/>
      <c r="K992" s="6"/>
      <c r="L992" s="6"/>
      <c r="M992" s="6"/>
      <c r="N992" s="6"/>
      <c r="O992" s="6"/>
      <c r="P992" s="6"/>
      <c r="Q992" s="6"/>
      <c r="R992" s="6"/>
      <c r="S992" s="6"/>
    </row>
    <row r="993" spans="7:19" ht="14.25">
      <c r="G993" s="6"/>
      <c r="I993" s="6"/>
      <c r="K993" s="6"/>
      <c r="L993" s="6"/>
      <c r="M993" s="6"/>
      <c r="N993" s="6"/>
      <c r="O993" s="6"/>
      <c r="P993" s="6"/>
      <c r="Q993" s="6"/>
      <c r="R993" s="6"/>
      <c r="S993" s="6"/>
    </row>
    <row r="994" spans="7:19" ht="14.25">
      <c r="G994" s="6"/>
      <c r="I994" s="6"/>
      <c r="K994" s="6"/>
      <c r="L994" s="6"/>
      <c r="M994" s="6"/>
      <c r="N994" s="6"/>
      <c r="O994" s="6"/>
      <c r="P994" s="6"/>
      <c r="Q994" s="6"/>
      <c r="R994" s="6"/>
      <c r="S994" s="6"/>
    </row>
    <row r="995" spans="7:19" ht="14.25">
      <c r="G995" s="6"/>
      <c r="I995" s="6"/>
      <c r="K995" s="6"/>
      <c r="L995" s="6"/>
      <c r="M995" s="6"/>
      <c r="N995" s="6"/>
      <c r="O995" s="6"/>
      <c r="P995" s="6"/>
      <c r="Q995" s="6"/>
      <c r="R995" s="6"/>
      <c r="S995" s="6"/>
    </row>
    <row r="996" spans="7:19" ht="14.25">
      <c r="G996" s="6"/>
      <c r="I996" s="6"/>
      <c r="K996" s="6"/>
      <c r="L996" s="6"/>
      <c r="M996" s="6"/>
      <c r="N996" s="6"/>
      <c r="O996" s="6"/>
      <c r="P996" s="6"/>
      <c r="Q996" s="6"/>
      <c r="R996" s="6"/>
      <c r="S996" s="6"/>
    </row>
    <row r="997" spans="7:19" ht="14.25">
      <c r="G997" s="6"/>
      <c r="I997" s="6"/>
      <c r="K997" s="6"/>
      <c r="L997" s="6"/>
      <c r="M997" s="6"/>
      <c r="N997" s="6"/>
      <c r="O997" s="6"/>
      <c r="P997" s="6"/>
      <c r="Q997" s="6"/>
      <c r="R997" s="6"/>
      <c r="S997" s="6"/>
    </row>
    <row r="998" spans="7:19" ht="14.25">
      <c r="G998" s="6"/>
      <c r="I998" s="6"/>
      <c r="K998" s="6"/>
      <c r="L998" s="6"/>
      <c r="M998" s="6"/>
      <c r="N998" s="6"/>
      <c r="O998" s="6"/>
      <c r="P998" s="6"/>
      <c r="Q998" s="6"/>
      <c r="R998" s="6"/>
      <c r="S998" s="6"/>
    </row>
    <row r="999" spans="7:19" ht="14.25">
      <c r="G999" s="6"/>
      <c r="I999" s="6"/>
      <c r="K999" s="6"/>
      <c r="L999" s="6"/>
      <c r="M999" s="6"/>
      <c r="N999" s="6"/>
      <c r="O999" s="6"/>
      <c r="P999" s="6"/>
      <c r="Q999" s="6"/>
      <c r="R999" s="6"/>
      <c r="S999" s="6"/>
    </row>
    <row r="1000" spans="7:19" ht="14.25">
      <c r="G1000" s="6"/>
      <c r="I1000" s="6"/>
      <c r="K1000" s="6"/>
      <c r="L1000" s="6"/>
      <c r="M1000" s="6"/>
      <c r="N1000" s="6"/>
      <c r="O1000" s="6"/>
      <c r="P1000" s="6"/>
      <c r="Q1000" s="6"/>
      <c r="R1000" s="6"/>
      <c r="S1000" s="6"/>
    </row>
    <row r="1001" spans="7:19" ht="14.25">
      <c r="G1001" s="6"/>
      <c r="I1001" s="6"/>
      <c r="K1001" s="6"/>
      <c r="L1001" s="6"/>
      <c r="M1001" s="6"/>
      <c r="N1001" s="6"/>
      <c r="O1001" s="6"/>
      <c r="P1001" s="6"/>
      <c r="Q1001" s="6"/>
      <c r="R1001" s="6"/>
      <c r="S1001" s="6"/>
    </row>
    <row r="1002" spans="7:19" ht="14.25">
      <c r="G1002" s="6"/>
      <c r="I1002" s="6"/>
      <c r="K1002" s="6"/>
      <c r="L1002" s="6"/>
      <c r="M1002" s="6"/>
      <c r="N1002" s="6"/>
      <c r="O1002" s="6"/>
      <c r="P1002" s="6"/>
      <c r="Q1002" s="6"/>
      <c r="R1002" s="6"/>
      <c r="S1002" s="6"/>
    </row>
    <row r="1003" spans="7:19" ht="14.25">
      <c r="G1003" s="6"/>
      <c r="I1003" s="6"/>
      <c r="K1003" s="6"/>
      <c r="L1003" s="6"/>
      <c r="M1003" s="6"/>
      <c r="N1003" s="6"/>
      <c r="O1003" s="6"/>
      <c r="P1003" s="6"/>
      <c r="Q1003" s="6"/>
      <c r="R1003" s="6"/>
      <c r="S1003" s="6"/>
    </row>
    <row r="1004" spans="7:19" ht="14.25">
      <c r="G1004" s="6"/>
      <c r="I1004" s="6"/>
      <c r="K1004" s="6"/>
      <c r="L1004" s="6"/>
      <c r="M1004" s="6"/>
      <c r="N1004" s="6"/>
      <c r="O1004" s="6"/>
      <c r="P1004" s="6"/>
      <c r="Q1004" s="6"/>
      <c r="R1004" s="6"/>
      <c r="S1004" s="6"/>
    </row>
    <row r="1005" spans="7:19" ht="14.25">
      <c r="G1005" s="6"/>
      <c r="I1005" s="6"/>
      <c r="K1005" s="6"/>
      <c r="L1005" s="6"/>
      <c r="M1005" s="6"/>
      <c r="N1005" s="6"/>
      <c r="O1005" s="6"/>
      <c r="P1005" s="6"/>
      <c r="Q1005" s="6"/>
      <c r="R1005" s="6"/>
      <c r="S1005" s="6"/>
    </row>
    <row r="1006" spans="7:19" ht="14.25">
      <c r="G1006" s="6"/>
      <c r="I1006" s="6"/>
      <c r="K1006" s="6"/>
      <c r="L1006" s="6"/>
      <c r="M1006" s="6"/>
      <c r="N1006" s="6"/>
      <c r="O1006" s="6"/>
      <c r="P1006" s="6"/>
      <c r="Q1006" s="6"/>
      <c r="R1006" s="6"/>
      <c r="S1006" s="6"/>
    </row>
    <row r="1007" spans="7:19" ht="14.25">
      <c r="G1007" s="6"/>
      <c r="I1007" s="6"/>
      <c r="K1007" s="6"/>
      <c r="L1007" s="6"/>
      <c r="M1007" s="6"/>
      <c r="N1007" s="6"/>
      <c r="O1007" s="6"/>
      <c r="P1007" s="6"/>
      <c r="Q1007" s="6"/>
      <c r="R1007" s="6"/>
      <c r="S1007" s="6"/>
    </row>
    <row r="1008" spans="7:19" ht="14.25">
      <c r="G1008" s="6"/>
      <c r="I1008" s="6"/>
      <c r="K1008" s="6"/>
      <c r="L1008" s="6"/>
      <c r="M1008" s="6"/>
      <c r="N1008" s="6"/>
      <c r="O1008" s="6"/>
      <c r="P1008" s="6"/>
      <c r="Q1008" s="6"/>
      <c r="R1008" s="6"/>
      <c r="S1008" s="6"/>
    </row>
    <row r="1009" spans="7:19" ht="14.25">
      <c r="G1009" s="6"/>
      <c r="I1009" s="6"/>
      <c r="K1009" s="6"/>
      <c r="L1009" s="6"/>
      <c r="M1009" s="6"/>
      <c r="N1009" s="6"/>
      <c r="O1009" s="6"/>
      <c r="P1009" s="6"/>
      <c r="Q1009" s="6"/>
      <c r="R1009" s="6"/>
      <c r="S1009" s="6"/>
    </row>
    <row r="1010" spans="7:19" ht="14.25">
      <c r="G1010" s="6"/>
      <c r="I1010" s="6"/>
      <c r="K1010" s="6"/>
      <c r="L1010" s="6"/>
      <c r="M1010" s="6"/>
      <c r="N1010" s="6"/>
      <c r="O1010" s="6"/>
      <c r="P1010" s="6"/>
      <c r="Q1010" s="6"/>
      <c r="R1010" s="6"/>
      <c r="S1010" s="6"/>
    </row>
    <row r="1011" spans="7:19" ht="14.25">
      <c r="G1011" s="6"/>
      <c r="I1011" s="6"/>
      <c r="K1011" s="6"/>
      <c r="L1011" s="6"/>
      <c r="M1011" s="6"/>
      <c r="N1011" s="6"/>
      <c r="O1011" s="6"/>
      <c r="P1011" s="6"/>
      <c r="Q1011" s="6"/>
      <c r="R1011" s="6"/>
      <c r="S1011" s="6"/>
    </row>
    <row r="1012" spans="7:19" ht="14.25">
      <c r="G1012" s="6"/>
      <c r="I1012" s="6"/>
      <c r="K1012" s="6"/>
      <c r="L1012" s="6"/>
      <c r="M1012" s="6"/>
      <c r="N1012" s="6"/>
      <c r="O1012" s="6"/>
      <c r="P1012" s="6"/>
      <c r="Q1012" s="6"/>
      <c r="R1012" s="6"/>
      <c r="S1012" s="6"/>
    </row>
    <row r="1013" spans="7:19" ht="14.25">
      <c r="G1013" s="6"/>
      <c r="I1013" s="6"/>
      <c r="K1013" s="6"/>
      <c r="L1013" s="6"/>
      <c r="M1013" s="6"/>
      <c r="N1013" s="6"/>
      <c r="O1013" s="6"/>
      <c r="P1013" s="6"/>
      <c r="Q1013" s="6"/>
      <c r="R1013" s="6"/>
      <c r="S1013" s="6"/>
    </row>
    <row r="1014" spans="7:19" ht="14.25">
      <c r="G1014" s="6"/>
      <c r="I1014" s="6"/>
      <c r="K1014" s="6"/>
      <c r="L1014" s="6"/>
      <c r="M1014" s="6"/>
      <c r="N1014" s="6"/>
      <c r="O1014" s="6"/>
      <c r="P1014" s="6"/>
      <c r="Q1014" s="6"/>
      <c r="R1014" s="6"/>
      <c r="S1014" s="6"/>
    </row>
    <row r="1015" spans="7:19" ht="14.25">
      <c r="G1015" s="6"/>
      <c r="I1015" s="6"/>
      <c r="K1015" s="6"/>
      <c r="L1015" s="6"/>
      <c r="M1015" s="6"/>
      <c r="N1015" s="6"/>
      <c r="O1015" s="6"/>
      <c r="P1015" s="6"/>
      <c r="Q1015" s="6"/>
      <c r="R1015" s="6"/>
      <c r="S1015" s="6"/>
    </row>
    <row r="1016" spans="7:19" ht="14.25">
      <c r="G1016" s="6"/>
      <c r="I1016" s="6"/>
      <c r="K1016" s="6"/>
      <c r="L1016" s="6"/>
      <c r="M1016" s="6"/>
      <c r="N1016" s="6"/>
      <c r="O1016" s="6"/>
      <c r="P1016" s="6"/>
      <c r="Q1016" s="6"/>
      <c r="R1016" s="6"/>
      <c r="S1016" s="6"/>
    </row>
    <row r="1017" spans="7:19" ht="14.25">
      <c r="G1017" s="6"/>
      <c r="I1017" s="6"/>
      <c r="K1017" s="6"/>
      <c r="L1017" s="6"/>
      <c r="M1017" s="6"/>
      <c r="N1017" s="6"/>
      <c r="O1017" s="6"/>
      <c r="P1017" s="6"/>
      <c r="Q1017" s="6"/>
      <c r="R1017" s="6"/>
      <c r="S1017" s="6"/>
    </row>
    <row r="1018" spans="7:19" ht="14.25">
      <c r="G1018" s="6"/>
      <c r="I1018" s="6"/>
      <c r="K1018" s="6"/>
      <c r="L1018" s="6"/>
      <c r="M1018" s="6"/>
      <c r="N1018" s="6"/>
      <c r="O1018" s="6"/>
      <c r="P1018" s="6"/>
      <c r="Q1018" s="6"/>
      <c r="R1018" s="6"/>
      <c r="S1018" s="6"/>
    </row>
    <row r="1019" spans="7:19" ht="14.25">
      <c r="G1019" s="6"/>
      <c r="I1019" s="6"/>
      <c r="K1019" s="6"/>
      <c r="L1019" s="6"/>
      <c r="M1019" s="6"/>
      <c r="N1019" s="6"/>
      <c r="O1019" s="6"/>
      <c r="P1019" s="6"/>
      <c r="Q1019" s="6"/>
      <c r="R1019" s="6"/>
      <c r="S1019" s="6"/>
    </row>
    <row r="1020" spans="7:19" ht="14.25">
      <c r="G1020" s="6"/>
      <c r="I1020" s="6"/>
      <c r="K1020" s="6"/>
      <c r="L1020" s="6"/>
      <c r="M1020" s="6"/>
      <c r="N1020" s="6"/>
      <c r="O1020" s="6"/>
      <c r="P1020" s="6"/>
      <c r="Q1020" s="6"/>
      <c r="R1020" s="6"/>
      <c r="S1020" s="6"/>
    </row>
    <row r="1021" spans="7:19" ht="14.25">
      <c r="G1021" s="6"/>
      <c r="I1021" s="6"/>
      <c r="K1021" s="6"/>
      <c r="L1021" s="6"/>
      <c r="M1021" s="6"/>
      <c r="N1021" s="6"/>
      <c r="O1021" s="6"/>
      <c r="P1021" s="6"/>
      <c r="Q1021" s="6"/>
      <c r="R1021" s="6"/>
      <c r="S1021" s="6"/>
    </row>
    <row r="1022" spans="7:19" ht="14.25">
      <c r="G1022" s="6"/>
      <c r="I1022" s="6"/>
      <c r="K1022" s="6"/>
      <c r="L1022" s="6"/>
      <c r="M1022" s="6"/>
      <c r="N1022" s="6"/>
      <c r="O1022" s="6"/>
      <c r="P1022" s="6"/>
      <c r="Q1022" s="6"/>
      <c r="R1022" s="6"/>
      <c r="S1022" s="6"/>
    </row>
    <row r="1023" spans="7:19" ht="14.25">
      <c r="G1023" s="6"/>
      <c r="I1023" s="6"/>
      <c r="K1023" s="6"/>
      <c r="L1023" s="6"/>
      <c r="M1023" s="6"/>
      <c r="N1023" s="6"/>
      <c r="O1023" s="6"/>
      <c r="P1023" s="6"/>
      <c r="Q1023" s="6"/>
      <c r="R1023" s="6"/>
      <c r="S1023" s="6"/>
    </row>
    <row r="1024" spans="7:19" ht="14.25">
      <c r="G1024" s="6"/>
      <c r="I1024" s="6"/>
      <c r="K1024" s="6"/>
      <c r="L1024" s="6"/>
      <c r="M1024" s="6"/>
      <c r="N1024" s="6"/>
      <c r="O1024" s="6"/>
      <c r="P1024" s="6"/>
      <c r="Q1024" s="6"/>
      <c r="R1024" s="6"/>
      <c r="S1024" s="6"/>
    </row>
    <row r="1025" spans="7:19" ht="14.25">
      <c r="G1025" s="6"/>
      <c r="I1025" s="6"/>
      <c r="K1025" s="6"/>
      <c r="L1025" s="6"/>
      <c r="M1025" s="6"/>
      <c r="N1025" s="6"/>
      <c r="O1025" s="6"/>
      <c r="P1025" s="6"/>
      <c r="Q1025" s="6"/>
      <c r="R1025" s="6"/>
      <c r="S1025" s="6"/>
    </row>
    <row r="1026" spans="7:19" ht="14.25">
      <c r="G1026" s="6"/>
      <c r="I1026" s="6"/>
      <c r="K1026" s="6"/>
      <c r="L1026" s="6"/>
      <c r="M1026" s="6"/>
      <c r="N1026" s="6"/>
      <c r="O1026" s="6"/>
      <c r="P1026" s="6"/>
      <c r="Q1026" s="6"/>
      <c r="R1026" s="6"/>
      <c r="S1026" s="6"/>
    </row>
    <row r="1027" spans="7:19" ht="14.25">
      <c r="G1027" s="6"/>
      <c r="I1027" s="6"/>
      <c r="K1027" s="6"/>
      <c r="L1027" s="6"/>
      <c r="M1027" s="6"/>
      <c r="N1027" s="6"/>
      <c r="O1027" s="6"/>
      <c r="P1027" s="6"/>
      <c r="Q1027" s="6"/>
      <c r="R1027" s="6"/>
      <c r="S1027" s="6"/>
    </row>
    <row r="1028" spans="7:19" ht="14.25">
      <c r="G1028" s="6"/>
      <c r="I1028" s="6"/>
      <c r="K1028" s="6"/>
      <c r="L1028" s="6"/>
      <c r="M1028" s="6"/>
      <c r="N1028" s="6"/>
      <c r="O1028" s="6"/>
      <c r="P1028" s="6"/>
      <c r="Q1028" s="6"/>
      <c r="R1028" s="6"/>
      <c r="S1028" s="6"/>
    </row>
    <row r="1029" spans="7:19" ht="14.25">
      <c r="G1029" s="6"/>
      <c r="I1029" s="6"/>
      <c r="K1029" s="6"/>
      <c r="L1029" s="6"/>
      <c r="M1029" s="6"/>
      <c r="N1029" s="6"/>
      <c r="O1029" s="6"/>
      <c r="P1029" s="6"/>
      <c r="Q1029" s="6"/>
      <c r="R1029" s="6"/>
      <c r="S1029" s="6"/>
    </row>
    <row r="1030" spans="7:19" ht="14.25">
      <c r="G1030" s="6"/>
      <c r="I1030" s="6"/>
      <c r="K1030" s="6"/>
      <c r="L1030" s="6"/>
      <c r="M1030" s="6"/>
      <c r="N1030" s="6"/>
      <c r="O1030" s="6"/>
      <c r="P1030" s="6"/>
      <c r="Q1030" s="6"/>
      <c r="R1030" s="6"/>
      <c r="S1030" s="6"/>
    </row>
    <row r="1031" spans="7:19" ht="14.25">
      <c r="G1031" s="6"/>
      <c r="I1031" s="6"/>
      <c r="K1031" s="6"/>
      <c r="L1031" s="6"/>
      <c r="M1031" s="6"/>
      <c r="N1031" s="6"/>
      <c r="O1031" s="6"/>
      <c r="P1031" s="6"/>
      <c r="Q1031" s="6"/>
      <c r="R1031" s="6"/>
      <c r="S1031" s="6"/>
    </row>
    <row r="1032" spans="7:19" ht="14.25">
      <c r="G1032" s="6"/>
      <c r="I1032" s="6"/>
      <c r="K1032" s="6"/>
      <c r="L1032" s="6"/>
      <c r="M1032" s="6"/>
      <c r="N1032" s="6"/>
      <c r="O1032" s="6"/>
      <c r="P1032" s="6"/>
      <c r="Q1032" s="6"/>
      <c r="R1032" s="6"/>
      <c r="S1032" s="6"/>
    </row>
    <row r="1033" spans="7:19" ht="14.25">
      <c r="G1033" s="6"/>
      <c r="I1033" s="6"/>
      <c r="K1033" s="6"/>
      <c r="L1033" s="6"/>
      <c r="M1033" s="6"/>
      <c r="N1033" s="6"/>
      <c r="O1033" s="6"/>
      <c r="P1033" s="6"/>
      <c r="Q1033" s="6"/>
      <c r="R1033" s="6"/>
      <c r="S1033" s="6"/>
    </row>
    <row r="1034" spans="7:19" ht="14.25">
      <c r="G1034" s="6"/>
      <c r="I1034" s="6"/>
      <c r="K1034" s="6"/>
      <c r="L1034" s="6"/>
      <c r="M1034" s="6"/>
      <c r="N1034" s="6"/>
      <c r="O1034" s="6"/>
      <c r="P1034" s="6"/>
      <c r="Q1034" s="6"/>
      <c r="R1034" s="6"/>
      <c r="S1034" s="6"/>
    </row>
    <row r="1035" spans="7:19" ht="14.25">
      <c r="G1035" s="6"/>
      <c r="I1035" s="6"/>
      <c r="K1035" s="6"/>
      <c r="L1035" s="6"/>
      <c r="M1035" s="6"/>
      <c r="N1035" s="6"/>
      <c r="O1035" s="6"/>
      <c r="P1035" s="6"/>
      <c r="Q1035" s="6"/>
      <c r="R1035" s="6"/>
      <c r="S1035" s="6"/>
    </row>
    <row r="1036" spans="7:19" ht="14.25">
      <c r="G1036" s="6"/>
      <c r="I1036" s="6"/>
      <c r="K1036" s="6"/>
      <c r="L1036" s="6"/>
      <c r="M1036" s="6"/>
      <c r="N1036" s="6"/>
      <c r="O1036" s="6"/>
      <c r="P1036" s="6"/>
      <c r="Q1036" s="6"/>
      <c r="R1036" s="6"/>
      <c r="S1036" s="6"/>
    </row>
    <row r="1037" spans="7:19" ht="14.25">
      <c r="G1037" s="6"/>
      <c r="I1037" s="6"/>
      <c r="K1037" s="6"/>
      <c r="L1037" s="6"/>
      <c r="M1037" s="6"/>
      <c r="N1037" s="6"/>
      <c r="O1037" s="6"/>
      <c r="P1037" s="6"/>
      <c r="Q1037" s="6"/>
      <c r="R1037" s="6"/>
      <c r="S1037" s="6"/>
    </row>
    <row r="1038" spans="7:19" ht="14.25">
      <c r="G1038" s="6"/>
      <c r="I1038" s="6"/>
      <c r="K1038" s="6"/>
      <c r="L1038" s="6"/>
      <c r="M1038" s="6"/>
      <c r="N1038" s="6"/>
      <c r="O1038" s="6"/>
      <c r="P1038" s="6"/>
      <c r="Q1038" s="6"/>
      <c r="R1038" s="6"/>
      <c r="S1038" s="6"/>
    </row>
    <row r="1039" spans="7:19" ht="14.25">
      <c r="G1039" s="6"/>
      <c r="I1039" s="6"/>
      <c r="K1039" s="6"/>
      <c r="L1039" s="6"/>
      <c r="M1039" s="6"/>
      <c r="N1039" s="6"/>
      <c r="O1039" s="6"/>
      <c r="P1039" s="6"/>
      <c r="Q1039" s="6"/>
      <c r="R1039" s="6"/>
      <c r="S1039" s="6"/>
    </row>
    <row r="1040" spans="7:19" ht="14.25">
      <c r="G1040" s="6"/>
      <c r="I1040" s="6"/>
      <c r="K1040" s="6"/>
      <c r="L1040" s="6"/>
      <c r="M1040" s="6"/>
      <c r="N1040" s="6"/>
      <c r="O1040" s="6"/>
      <c r="P1040" s="6"/>
      <c r="Q1040" s="6"/>
      <c r="R1040" s="6"/>
      <c r="S1040" s="6"/>
    </row>
    <row r="1041" spans="7:19" ht="14.25">
      <c r="G1041" s="6"/>
      <c r="I1041" s="6"/>
      <c r="K1041" s="6"/>
      <c r="L1041" s="6"/>
      <c r="M1041" s="6"/>
      <c r="N1041" s="6"/>
      <c r="O1041" s="6"/>
      <c r="P1041" s="6"/>
      <c r="Q1041" s="6"/>
      <c r="R1041" s="6"/>
      <c r="S1041" s="6"/>
    </row>
    <row r="1042" spans="7:19" ht="14.25">
      <c r="G1042" s="6"/>
      <c r="I1042" s="6"/>
      <c r="K1042" s="6"/>
      <c r="L1042" s="6"/>
      <c r="M1042" s="6"/>
      <c r="N1042" s="6"/>
      <c r="O1042" s="6"/>
      <c r="P1042" s="6"/>
      <c r="Q1042" s="6"/>
      <c r="R1042" s="6"/>
      <c r="S1042" s="6"/>
    </row>
    <row r="1043" spans="7:19" ht="14.25">
      <c r="G1043" s="6"/>
      <c r="I1043" s="6"/>
      <c r="K1043" s="6"/>
      <c r="L1043" s="6"/>
      <c r="M1043" s="6"/>
      <c r="N1043" s="6"/>
      <c r="O1043" s="6"/>
      <c r="P1043" s="6"/>
      <c r="Q1043" s="6"/>
      <c r="R1043" s="6"/>
      <c r="S1043" s="6"/>
    </row>
    <row r="1044" spans="7:19" ht="14.25">
      <c r="G1044" s="6"/>
      <c r="I1044" s="6"/>
      <c r="K1044" s="6"/>
      <c r="L1044" s="6"/>
      <c r="M1044" s="6"/>
      <c r="N1044" s="6"/>
      <c r="O1044" s="6"/>
      <c r="P1044" s="6"/>
      <c r="Q1044" s="6"/>
      <c r="R1044" s="6"/>
      <c r="S1044" s="6"/>
    </row>
    <row r="1045" spans="7:19" ht="14.25">
      <c r="G1045" s="6"/>
      <c r="I1045" s="6"/>
      <c r="K1045" s="6"/>
      <c r="L1045" s="6"/>
      <c r="M1045" s="6"/>
      <c r="N1045" s="6"/>
      <c r="O1045" s="6"/>
      <c r="P1045" s="6"/>
      <c r="Q1045" s="6"/>
      <c r="R1045" s="6"/>
      <c r="S1045" s="6"/>
    </row>
    <row r="1046" spans="7:19" ht="14.25">
      <c r="G1046" s="6"/>
      <c r="I1046" s="6"/>
      <c r="K1046" s="6"/>
      <c r="L1046" s="6"/>
      <c r="M1046" s="6"/>
      <c r="N1046" s="6"/>
      <c r="O1046" s="6"/>
      <c r="P1046" s="6"/>
      <c r="Q1046" s="6"/>
      <c r="R1046" s="6"/>
      <c r="S1046" s="6"/>
    </row>
    <row r="1047" spans="7:19" ht="14.25">
      <c r="G1047" s="6"/>
      <c r="I1047" s="6"/>
      <c r="K1047" s="6"/>
      <c r="L1047" s="6"/>
      <c r="M1047" s="6"/>
      <c r="N1047" s="6"/>
      <c r="O1047" s="6"/>
      <c r="P1047" s="6"/>
      <c r="Q1047" s="6"/>
      <c r="R1047" s="6"/>
      <c r="S1047" s="6"/>
    </row>
    <row r="1048" spans="7:19" ht="14.25">
      <c r="G1048" s="6"/>
      <c r="I1048" s="6"/>
      <c r="K1048" s="6"/>
      <c r="L1048" s="6"/>
      <c r="M1048" s="6"/>
      <c r="N1048" s="6"/>
      <c r="O1048" s="6"/>
      <c r="P1048" s="6"/>
      <c r="Q1048" s="6"/>
      <c r="R1048" s="6"/>
      <c r="S1048" s="6"/>
    </row>
    <row r="1049" spans="7:19" ht="14.25">
      <c r="G1049" s="6"/>
      <c r="I1049" s="6"/>
      <c r="K1049" s="6"/>
      <c r="L1049" s="6"/>
      <c r="M1049" s="6"/>
      <c r="N1049" s="6"/>
      <c r="O1049" s="6"/>
      <c r="P1049" s="6"/>
      <c r="Q1049" s="6"/>
      <c r="R1049" s="6"/>
      <c r="S1049" s="6"/>
    </row>
    <row r="1050" spans="7:19" ht="14.25">
      <c r="G1050" s="6"/>
      <c r="I1050" s="6"/>
      <c r="K1050" s="6"/>
      <c r="L1050" s="6"/>
      <c r="M1050" s="6"/>
      <c r="N1050" s="6"/>
      <c r="O1050" s="6"/>
      <c r="P1050" s="6"/>
      <c r="Q1050" s="6"/>
      <c r="R1050" s="6"/>
      <c r="S1050" s="6"/>
    </row>
    <row r="1051" spans="7:19" ht="14.25">
      <c r="G1051" s="6"/>
      <c r="I1051" s="6"/>
      <c r="K1051" s="6"/>
      <c r="L1051" s="6"/>
      <c r="M1051" s="6"/>
      <c r="N1051" s="6"/>
      <c r="O1051" s="6"/>
      <c r="P1051" s="6"/>
      <c r="Q1051" s="6"/>
      <c r="R1051" s="6"/>
      <c r="S1051" s="6"/>
    </row>
    <row r="1052" spans="7:19" ht="14.25">
      <c r="G1052" s="6"/>
      <c r="I1052" s="6"/>
      <c r="K1052" s="6"/>
      <c r="L1052" s="6"/>
      <c r="M1052" s="6"/>
      <c r="N1052" s="6"/>
      <c r="O1052" s="6"/>
      <c r="P1052" s="6"/>
      <c r="Q1052" s="6"/>
      <c r="R1052" s="6"/>
      <c r="S1052" s="6"/>
    </row>
    <row r="1053" spans="7:19" ht="14.25">
      <c r="G1053" s="6"/>
      <c r="I1053" s="6"/>
      <c r="K1053" s="6"/>
      <c r="L1053" s="6"/>
      <c r="M1053" s="6"/>
      <c r="N1053" s="6"/>
      <c r="O1053" s="6"/>
      <c r="P1053" s="6"/>
      <c r="Q1053" s="6"/>
      <c r="R1053" s="6"/>
      <c r="S1053" s="6"/>
    </row>
    <row r="1054" spans="7:19" ht="14.25">
      <c r="G1054" s="6"/>
      <c r="I1054" s="6"/>
      <c r="K1054" s="6"/>
      <c r="L1054" s="6"/>
      <c r="M1054" s="6"/>
      <c r="N1054" s="6"/>
      <c r="O1054" s="6"/>
      <c r="P1054" s="6"/>
      <c r="Q1054" s="6"/>
      <c r="R1054" s="6"/>
      <c r="S1054" s="6"/>
    </row>
    <row r="1055" spans="7:19" ht="14.25">
      <c r="G1055" s="6"/>
      <c r="I1055" s="6"/>
      <c r="K1055" s="6"/>
      <c r="L1055" s="6"/>
      <c r="M1055" s="6"/>
      <c r="N1055" s="6"/>
      <c r="O1055" s="6"/>
      <c r="P1055" s="6"/>
      <c r="Q1055" s="6"/>
      <c r="R1055" s="6"/>
      <c r="S1055" s="6"/>
    </row>
    <row r="1056" spans="7:19" ht="14.25">
      <c r="G1056" s="6"/>
      <c r="I1056" s="6"/>
      <c r="K1056" s="6"/>
      <c r="L1056" s="6"/>
      <c r="M1056" s="6"/>
      <c r="N1056" s="6"/>
      <c r="O1056" s="6"/>
      <c r="P1056" s="6"/>
      <c r="Q1056" s="6"/>
      <c r="R1056" s="6"/>
      <c r="S1056" s="6"/>
    </row>
    <row r="1057" spans="7:19" ht="14.25">
      <c r="G1057" s="6"/>
      <c r="I1057" s="6"/>
      <c r="K1057" s="6"/>
      <c r="L1057" s="6"/>
      <c r="M1057" s="6"/>
      <c r="N1057" s="6"/>
      <c r="O1057" s="6"/>
      <c r="P1057" s="6"/>
      <c r="Q1057" s="6"/>
      <c r="R1057" s="6"/>
      <c r="S1057" s="6"/>
    </row>
    <row r="1058" spans="7:19" ht="14.25">
      <c r="G1058" s="6"/>
      <c r="I1058" s="6"/>
      <c r="K1058" s="6"/>
      <c r="L1058" s="6"/>
      <c r="M1058" s="6"/>
      <c r="N1058" s="6"/>
      <c r="O1058" s="6"/>
      <c r="P1058" s="6"/>
      <c r="Q1058" s="6"/>
      <c r="R1058" s="6"/>
      <c r="S1058" s="6"/>
    </row>
    <row r="1059" spans="7:19" ht="14.25">
      <c r="G1059" s="6"/>
      <c r="I1059" s="6"/>
      <c r="K1059" s="6"/>
      <c r="L1059" s="6"/>
      <c r="M1059" s="6"/>
      <c r="N1059" s="6"/>
      <c r="O1059" s="6"/>
      <c r="P1059" s="6"/>
      <c r="Q1059" s="6"/>
      <c r="R1059" s="6"/>
      <c r="S1059" s="6"/>
    </row>
    <row r="1060" spans="7:19" ht="14.25">
      <c r="G1060" s="6"/>
      <c r="I1060" s="6"/>
      <c r="K1060" s="6"/>
      <c r="L1060" s="6"/>
      <c r="M1060" s="6"/>
      <c r="N1060" s="6"/>
      <c r="O1060" s="6"/>
      <c r="P1060" s="6"/>
      <c r="Q1060" s="6"/>
      <c r="R1060" s="6"/>
      <c r="S1060" s="6"/>
    </row>
    <row r="1061" spans="7:19" ht="14.25">
      <c r="G1061" s="6"/>
      <c r="I1061" s="6"/>
      <c r="K1061" s="6"/>
      <c r="L1061" s="6"/>
      <c r="M1061" s="6"/>
      <c r="N1061" s="6"/>
      <c r="O1061" s="6"/>
      <c r="P1061" s="6"/>
      <c r="Q1061" s="6"/>
      <c r="R1061" s="6"/>
      <c r="S1061" s="6"/>
    </row>
    <row r="1062" spans="7:19" ht="14.25">
      <c r="G1062" s="6"/>
      <c r="I1062" s="6"/>
      <c r="K1062" s="6"/>
      <c r="L1062" s="6"/>
      <c r="M1062" s="6"/>
      <c r="N1062" s="6"/>
      <c r="O1062" s="6"/>
      <c r="P1062" s="6"/>
      <c r="Q1062" s="6"/>
      <c r="R1062" s="6"/>
      <c r="S1062" s="6"/>
    </row>
    <row r="1063" spans="7:19" ht="14.25">
      <c r="G1063" s="6"/>
      <c r="I1063" s="6"/>
      <c r="K1063" s="6"/>
      <c r="L1063" s="6"/>
      <c r="M1063" s="6"/>
      <c r="N1063" s="6"/>
      <c r="O1063" s="6"/>
      <c r="P1063" s="6"/>
      <c r="Q1063" s="6"/>
      <c r="R1063" s="6"/>
      <c r="S1063" s="6"/>
    </row>
    <row r="1064" spans="7:19" ht="14.25">
      <c r="G1064" s="6"/>
      <c r="I1064" s="6"/>
      <c r="K1064" s="6"/>
      <c r="L1064" s="6"/>
      <c r="M1064" s="6"/>
      <c r="N1064" s="6"/>
      <c r="O1064" s="6"/>
      <c r="P1064" s="6"/>
      <c r="Q1064" s="6"/>
      <c r="R1064" s="6"/>
      <c r="S1064" s="6"/>
    </row>
    <row r="1065" spans="7:19" ht="14.25">
      <c r="G1065" s="6"/>
      <c r="I1065" s="6"/>
      <c r="K1065" s="6"/>
      <c r="L1065" s="6"/>
      <c r="M1065" s="6"/>
      <c r="N1065" s="6"/>
      <c r="O1065" s="6"/>
      <c r="P1065" s="6"/>
      <c r="Q1065" s="6"/>
      <c r="R1065" s="6"/>
      <c r="S1065" s="6"/>
    </row>
    <row r="1066" spans="7:19" ht="14.25">
      <c r="G1066" s="6"/>
      <c r="I1066" s="6"/>
      <c r="K1066" s="6"/>
      <c r="L1066" s="6"/>
      <c r="M1066" s="6"/>
      <c r="N1066" s="6"/>
      <c r="O1066" s="6"/>
      <c r="P1066" s="6"/>
      <c r="Q1066" s="6"/>
      <c r="R1066" s="6"/>
      <c r="S1066" s="6"/>
    </row>
    <row r="1067" spans="7:19" ht="14.25">
      <c r="G1067" s="6"/>
      <c r="I1067" s="6"/>
      <c r="K1067" s="6"/>
      <c r="L1067" s="6"/>
      <c r="M1067" s="6"/>
      <c r="N1067" s="6"/>
      <c r="O1067" s="6"/>
      <c r="P1067" s="6"/>
      <c r="Q1067" s="6"/>
      <c r="R1067" s="6"/>
      <c r="S1067" s="6"/>
    </row>
    <row r="1068" spans="7:19" ht="14.25">
      <c r="G1068" s="6"/>
      <c r="I1068" s="6"/>
      <c r="K1068" s="6"/>
      <c r="L1068" s="6"/>
      <c r="M1068" s="6"/>
      <c r="N1068" s="6"/>
      <c r="O1068" s="6"/>
      <c r="P1068" s="6"/>
      <c r="Q1068" s="6"/>
      <c r="R1068" s="6"/>
      <c r="S1068" s="6"/>
    </row>
    <row r="1069" spans="7:19" ht="14.25">
      <c r="G1069" s="6"/>
      <c r="I1069" s="6"/>
      <c r="K1069" s="6"/>
      <c r="L1069" s="6"/>
      <c r="M1069" s="6"/>
      <c r="N1069" s="6"/>
      <c r="O1069" s="6"/>
      <c r="P1069" s="6"/>
      <c r="Q1069" s="6"/>
      <c r="R1069" s="6"/>
      <c r="S1069" s="6"/>
    </row>
    <row r="1070" spans="7:19" ht="14.25">
      <c r="G1070" s="6"/>
      <c r="I1070" s="6"/>
      <c r="K1070" s="6"/>
      <c r="L1070" s="6"/>
      <c r="M1070" s="6"/>
      <c r="N1070" s="6"/>
      <c r="O1070" s="6"/>
      <c r="P1070" s="6"/>
      <c r="Q1070" s="6"/>
      <c r="R1070" s="6"/>
      <c r="S1070" s="6"/>
    </row>
    <row r="1071" spans="7:19" ht="14.25">
      <c r="G1071" s="6"/>
      <c r="I1071" s="6"/>
      <c r="K1071" s="6"/>
      <c r="L1071" s="6"/>
      <c r="M1071" s="6"/>
      <c r="N1071" s="6"/>
      <c r="O1071" s="6"/>
      <c r="P1071" s="6"/>
      <c r="Q1071" s="6"/>
      <c r="R1071" s="6"/>
      <c r="S1071" s="6"/>
    </row>
    <row r="1072" spans="7:19" ht="14.25">
      <c r="G1072" s="6"/>
      <c r="I1072" s="6"/>
      <c r="K1072" s="6"/>
      <c r="L1072" s="6"/>
      <c r="M1072" s="6"/>
      <c r="N1072" s="6"/>
      <c r="O1072" s="6"/>
      <c r="P1072" s="6"/>
      <c r="Q1072" s="6"/>
      <c r="R1072" s="6"/>
      <c r="S1072" s="6"/>
    </row>
    <row r="1073" spans="7:19" ht="14.25">
      <c r="G1073" s="6"/>
      <c r="I1073" s="6"/>
      <c r="K1073" s="6"/>
      <c r="L1073" s="6"/>
      <c r="M1073" s="6"/>
      <c r="N1073" s="6"/>
      <c r="O1073" s="6"/>
      <c r="P1073" s="6"/>
      <c r="Q1073" s="6"/>
      <c r="R1073" s="6"/>
      <c r="S1073" s="6"/>
    </row>
    <row r="1074" spans="7:19" ht="14.25">
      <c r="G1074" s="6"/>
      <c r="I1074" s="6"/>
      <c r="K1074" s="6"/>
      <c r="L1074" s="6"/>
      <c r="M1074" s="6"/>
      <c r="N1074" s="6"/>
      <c r="O1074" s="6"/>
      <c r="P1074" s="6"/>
      <c r="Q1074" s="6"/>
      <c r="R1074" s="6"/>
      <c r="S1074" s="6"/>
    </row>
    <row r="1075" spans="7:19" ht="14.25">
      <c r="G1075" s="6"/>
      <c r="I1075" s="6"/>
      <c r="K1075" s="6"/>
      <c r="L1075" s="6"/>
      <c r="M1075" s="6"/>
      <c r="N1075" s="6"/>
      <c r="O1075" s="6"/>
      <c r="P1075" s="6"/>
      <c r="Q1075" s="6"/>
      <c r="R1075" s="6"/>
      <c r="S1075" s="6"/>
    </row>
    <row r="1076" spans="7:19" ht="14.25">
      <c r="G1076" s="6"/>
      <c r="I1076" s="6"/>
      <c r="K1076" s="6"/>
      <c r="L1076" s="6"/>
      <c r="M1076" s="6"/>
      <c r="N1076" s="6"/>
      <c r="O1076" s="6"/>
      <c r="P1076" s="6"/>
      <c r="Q1076" s="6"/>
      <c r="R1076" s="6"/>
      <c r="S1076" s="6"/>
    </row>
    <row r="1077" spans="7:19" ht="14.25">
      <c r="G1077" s="6"/>
      <c r="I1077" s="6"/>
      <c r="K1077" s="6"/>
      <c r="L1077" s="6"/>
      <c r="M1077" s="6"/>
      <c r="N1077" s="6"/>
      <c r="O1077" s="6"/>
      <c r="P1077" s="6"/>
      <c r="Q1077" s="6"/>
      <c r="R1077" s="6"/>
      <c r="S1077" s="6"/>
    </row>
    <row r="1078" spans="7:19" ht="14.25">
      <c r="G1078" s="6"/>
      <c r="I1078" s="6"/>
      <c r="K1078" s="6"/>
      <c r="L1078" s="6"/>
      <c r="M1078" s="6"/>
      <c r="N1078" s="6"/>
      <c r="O1078" s="6"/>
      <c r="P1078" s="6"/>
      <c r="Q1078" s="6"/>
      <c r="R1078" s="6"/>
      <c r="S1078" s="6"/>
    </row>
    <row r="1079" spans="7:19" ht="14.25">
      <c r="G1079" s="6"/>
      <c r="I1079" s="6"/>
      <c r="K1079" s="6"/>
      <c r="L1079" s="6"/>
      <c r="M1079" s="6"/>
      <c r="N1079" s="6"/>
      <c r="O1079" s="6"/>
      <c r="P1079" s="6"/>
      <c r="Q1079" s="6"/>
      <c r="R1079" s="6"/>
      <c r="S1079" s="6"/>
    </row>
    <row r="1080" spans="7:19" ht="14.25">
      <c r="G1080" s="6"/>
      <c r="I1080" s="6"/>
      <c r="K1080" s="6"/>
      <c r="L1080" s="6"/>
      <c r="M1080" s="6"/>
      <c r="N1080" s="6"/>
      <c r="O1080" s="6"/>
      <c r="P1080" s="6"/>
      <c r="Q1080" s="6"/>
      <c r="R1080" s="6"/>
      <c r="S1080" s="6"/>
    </row>
    <row r="1081" spans="7:19" ht="14.25">
      <c r="G1081" s="6"/>
      <c r="I1081" s="6"/>
      <c r="K1081" s="6"/>
      <c r="L1081" s="6"/>
      <c r="M1081" s="6"/>
      <c r="N1081" s="6"/>
      <c r="O1081" s="6"/>
      <c r="P1081" s="6"/>
      <c r="Q1081" s="6"/>
      <c r="R1081" s="6"/>
      <c r="S1081" s="6"/>
    </row>
    <row r="1082" spans="7:19" ht="14.25">
      <c r="G1082" s="6"/>
      <c r="I1082" s="6"/>
      <c r="K1082" s="6"/>
      <c r="L1082" s="6"/>
      <c r="M1082" s="6"/>
      <c r="N1082" s="6"/>
      <c r="O1082" s="6"/>
      <c r="P1082" s="6"/>
      <c r="Q1082" s="6"/>
      <c r="R1082" s="6"/>
      <c r="S1082" s="6"/>
    </row>
    <row r="1083" spans="7:19" ht="14.25">
      <c r="G1083" s="6"/>
      <c r="I1083" s="6"/>
      <c r="K1083" s="6"/>
      <c r="L1083" s="6"/>
      <c r="M1083" s="6"/>
      <c r="N1083" s="6"/>
      <c r="O1083" s="6"/>
      <c r="P1083" s="6"/>
      <c r="Q1083" s="6"/>
      <c r="R1083" s="6"/>
      <c r="S1083" s="6"/>
    </row>
    <row r="1084" spans="7:19" ht="14.25">
      <c r="G1084" s="6"/>
      <c r="I1084" s="6"/>
      <c r="K1084" s="6"/>
      <c r="L1084" s="6"/>
      <c r="M1084" s="6"/>
      <c r="N1084" s="6"/>
      <c r="O1084" s="6"/>
      <c r="P1084" s="6"/>
      <c r="Q1084" s="6"/>
      <c r="R1084" s="6"/>
      <c r="S1084" s="6"/>
    </row>
    <row r="1085" spans="7:19" ht="14.25">
      <c r="G1085" s="6"/>
      <c r="I1085" s="6"/>
      <c r="K1085" s="6"/>
      <c r="L1085" s="6"/>
      <c r="M1085" s="6"/>
      <c r="N1085" s="6"/>
      <c r="O1085" s="6"/>
      <c r="P1085" s="6"/>
      <c r="Q1085" s="6"/>
      <c r="R1085" s="6"/>
      <c r="S1085" s="6"/>
    </row>
    <row r="1086" spans="7:19" ht="14.25">
      <c r="G1086" s="6"/>
      <c r="I1086" s="6"/>
      <c r="K1086" s="6"/>
      <c r="L1086" s="6"/>
      <c r="M1086" s="6"/>
      <c r="N1086" s="6"/>
      <c r="O1086" s="6"/>
      <c r="P1086" s="6"/>
      <c r="Q1086" s="6"/>
      <c r="R1086" s="6"/>
      <c r="S1086" s="6"/>
    </row>
    <row r="1087" spans="7:19" ht="14.25">
      <c r="G1087" s="6"/>
      <c r="I1087" s="6"/>
      <c r="K1087" s="6"/>
      <c r="L1087" s="6"/>
      <c r="M1087" s="6"/>
      <c r="N1087" s="6"/>
      <c r="O1087" s="6"/>
      <c r="P1087" s="6"/>
      <c r="Q1087" s="6"/>
      <c r="R1087" s="6"/>
      <c r="S1087" s="6"/>
    </row>
    <row r="1088" spans="7:19" ht="14.25">
      <c r="G1088" s="6"/>
      <c r="I1088" s="6"/>
      <c r="K1088" s="6"/>
      <c r="L1088" s="6"/>
      <c r="M1088" s="6"/>
      <c r="N1088" s="6"/>
      <c r="O1088" s="6"/>
      <c r="P1088" s="6"/>
      <c r="Q1088" s="6"/>
      <c r="R1088" s="6"/>
      <c r="S1088" s="6"/>
    </row>
    <row r="1089" spans="7:19" ht="14.25">
      <c r="G1089" s="6"/>
      <c r="I1089" s="6"/>
      <c r="K1089" s="6"/>
      <c r="L1089" s="6"/>
      <c r="M1089" s="6"/>
      <c r="N1089" s="6"/>
      <c r="O1089" s="6"/>
      <c r="P1089" s="6"/>
      <c r="Q1089" s="6"/>
      <c r="R1089" s="6"/>
      <c r="S1089" s="6"/>
    </row>
    <row r="1090" spans="7:19" ht="14.25">
      <c r="G1090" s="6"/>
      <c r="I1090" s="6"/>
      <c r="K1090" s="6"/>
      <c r="L1090" s="6"/>
      <c r="M1090" s="6"/>
      <c r="N1090" s="6"/>
      <c r="O1090" s="6"/>
      <c r="P1090" s="6"/>
      <c r="Q1090" s="6"/>
      <c r="R1090" s="6"/>
      <c r="S1090" s="6"/>
    </row>
    <row r="1091" spans="7:19" ht="14.25">
      <c r="G1091" s="6"/>
      <c r="I1091" s="6"/>
      <c r="K1091" s="6"/>
      <c r="L1091" s="6"/>
      <c r="M1091" s="6"/>
      <c r="N1091" s="6"/>
      <c r="O1091" s="6"/>
      <c r="P1091" s="6"/>
      <c r="Q1091" s="6"/>
      <c r="R1091" s="6"/>
      <c r="S1091" s="6"/>
    </row>
    <row r="1092" spans="7:19" ht="14.25">
      <c r="G1092" s="6"/>
      <c r="I1092" s="6"/>
      <c r="K1092" s="6"/>
      <c r="L1092" s="6"/>
      <c r="M1092" s="6"/>
      <c r="N1092" s="6"/>
      <c r="O1092" s="6"/>
      <c r="P1092" s="6"/>
      <c r="Q1092" s="6"/>
      <c r="R1092" s="6"/>
      <c r="S1092" s="6"/>
    </row>
    <row r="1093" spans="7:19" ht="14.25">
      <c r="G1093" s="6"/>
      <c r="I1093" s="6"/>
      <c r="K1093" s="6"/>
      <c r="L1093" s="6"/>
      <c r="M1093" s="6"/>
      <c r="N1093" s="6"/>
      <c r="O1093" s="6"/>
      <c r="P1093" s="6"/>
      <c r="Q1093" s="6"/>
      <c r="R1093" s="6"/>
      <c r="S1093" s="6"/>
    </row>
    <row r="1094" spans="7:19" ht="14.25">
      <c r="G1094" s="6"/>
      <c r="I1094" s="6"/>
      <c r="K1094" s="6"/>
      <c r="L1094" s="6"/>
      <c r="M1094" s="6"/>
      <c r="N1094" s="6"/>
      <c r="O1094" s="6"/>
      <c r="P1094" s="6"/>
      <c r="Q1094" s="6"/>
      <c r="R1094" s="6"/>
      <c r="S1094" s="6"/>
    </row>
    <row r="1095" spans="7:19" ht="14.25">
      <c r="G1095" s="6"/>
      <c r="I1095" s="6"/>
      <c r="K1095" s="6"/>
      <c r="L1095" s="6"/>
      <c r="M1095" s="6"/>
      <c r="N1095" s="6"/>
      <c r="O1095" s="6"/>
      <c r="P1095" s="6"/>
      <c r="Q1095" s="6"/>
      <c r="R1095" s="6"/>
      <c r="S1095" s="6"/>
    </row>
    <row r="1096" spans="7:19" ht="14.25">
      <c r="G1096" s="6"/>
      <c r="I1096" s="6"/>
      <c r="K1096" s="6"/>
      <c r="L1096" s="6"/>
      <c r="M1096" s="6"/>
      <c r="N1096" s="6"/>
      <c r="O1096" s="6"/>
      <c r="P1096" s="6"/>
      <c r="Q1096" s="6"/>
      <c r="R1096" s="6"/>
      <c r="S1096" s="6"/>
    </row>
    <row r="1097" spans="7:19" ht="14.25">
      <c r="G1097" s="6"/>
      <c r="I1097" s="6"/>
      <c r="K1097" s="6"/>
      <c r="L1097" s="6"/>
      <c r="M1097" s="6"/>
      <c r="N1097" s="6"/>
      <c r="O1097" s="6"/>
      <c r="P1097" s="6"/>
      <c r="Q1097" s="6"/>
      <c r="R1097" s="6"/>
      <c r="S1097" s="6"/>
    </row>
    <row r="1098" spans="7:19" ht="14.25">
      <c r="G1098" s="6"/>
      <c r="I1098" s="6"/>
      <c r="K1098" s="6"/>
      <c r="L1098" s="6"/>
      <c r="M1098" s="6"/>
      <c r="N1098" s="6"/>
      <c r="O1098" s="6"/>
      <c r="P1098" s="6"/>
      <c r="Q1098" s="6"/>
      <c r="R1098" s="6"/>
      <c r="S1098" s="6"/>
    </row>
    <row r="1099" spans="7:19" ht="14.25">
      <c r="G1099" s="6"/>
      <c r="I1099" s="6"/>
      <c r="K1099" s="6"/>
      <c r="L1099" s="6"/>
      <c r="M1099" s="6"/>
      <c r="N1099" s="6"/>
      <c r="O1099" s="6"/>
      <c r="P1099" s="6"/>
      <c r="Q1099" s="6"/>
      <c r="R1099" s="6"/>
      <c r="S1099" s="6"/>
    </row>
    <row r="1100" spans="7:19" ht="14.25">
      <c r="G1100" s="6"/>
      <c r="I1100" s="6"/>
      <c r="K1100" s="6"/>
      <c r="L1100" s="6"/>
      <c r="M1100" s="6"/>
      <c r="N1100" s="6"/>
      <c r="O1100" s="6"/>
      <c r="P1100" s="6"/>
      <c r="Q1100" s="6"/>
      <c r="R1100" s="6"/>
      <c r="S1100" s="6"/>
    </row>
    <row r="1101" spans="7:19" ht="14.25">
      <c r="G1101" s="6"/>
      <c r="I1101" s="6"/>
      <c r="K1101" s="6"/>
      <c r="L1101" s="6"/>
      <c r="M1101" s="6"/>
      <c r="N1101" s="6"/>
      <c r="O1101" s="6"/>
      <c r="P1101" s="6"/>
      <c r="Q1101" s="6"/>
      <c r="R1101" s="6"/>
      <c r="S1101" s="6"/>
    </row>
    <row r="1102" spans="7:19" ht="14.25">
      <c r="G1102" s="6"/>
      <c r="I1102" s="6"/>
      <c r="K1102" s="6"/>
      <c r="L1102" s="6"/>
      <c r="M1102" s="6"/>
      <c r="N1102" s="6"/>
      <c r="O1102" s="6"/>
      <c r="P1102" s="6"/>
      <c r="Q1102" s="6"/>
      <c r="R1102" s="6"/>
      <c r="S1102" s="6"/>
    </row>
    <row r="1103" spans="7:19" ht="14.25">
      <c r="G1103" s="6"/>
      <c r="I1103" s="6"/>
      <c r="K1103" s="6"/>
      <c r="L1103" s="6"/>
      <c r="M1103" s="6"/>
      <c r="N1103" s="6"/>
      <c r="O1103" s="6"/>
      <c r="P1103" s="6"/>
      <c r="Q1103" s="6"/>
      <c r="R1103" s="6"/>
      <c r="S1103" s="6"/>
    </row>
    <row r="1104" spans="7:19" ht="14.25">
      <c r="G1104" s="6"/>
      <c r="I1104" s="6"/>
      <c r="K1104" s="6"/>
      <c r="L1104" s="6"/>
      <c r="M1104" s="6"/>
      <c r="N1104" s="6"/>
      <c r="O1104" s="6"/>
      <c r="P1104" s="6"/>
      <c r="Q1104" s="6"/>
      <c r="R1104" s="6"/>
      <c r="S1104" s="6"/>
    </row>
    <row r="1105" spans="7:19" ht="14.25">
      <c r="G1105" s="6"/>
      <c r="I1105" s="6"/>
      <c r="K1105" s="6"/>
      <c r="L1105" s="6"/>
      <c r="M1105" s="6"/>
      <c r="N1105" s="6"/>
      <c r="O1105" s="6"/>
      <c r="P1105" s="6"/>
      <c r="Q1105" s="6"/>
      <c r="R1105" s="6"/>
      <c r="S1105" s="6"/>
    </row>
    <row r="1106" spans="7:19" ht="14.25">
      <c r="G1106" s="6"/>
      <c r="I1106" s="6"/>
      <c r="K1106" s="6"/>
      <c r="L1106" s="6"/>
      <c r="M1106" s="6"/>
      <c r="N1106" s="6"/>
      <c r="O1106" s="6"/>
      <c r="P1106" s="6"/>
      <c r="Q1106" s="6"/>
      <c r="R1106" s="6"/>
      <c r="S1106" s="6"/>
    </row>
    <row r="1107" spans="7:19" ht="14.25">
      <c r="G1107" s="6"/>
      <c r="I1107" s="6"/>
      <c r="K1107" s="6"/>
      <c r="L1107" s="6"/>
      <c r="M1107" s="6"/>
      <c r="N1107" s="6"/>
      <c r="O1107" s="6"/>
      <c r="P1107" s="6"/>
      <c r="Q1107" s="6"/>
      <c r="R1107" s="6"/>
      <c r="S1107" s="6"/>
    </row>
    <row r="1108" spans="7:19" ht="14.25">
      <c r="G1108" s="6"/>
      <c r="I1108" s="6"/>
      <c r="K1108" s="6"/>
      <c r="L1108" s="6"/>
      <c r="M1108" s="6"/>
      <c r="N1108" s="6"/>
      <c r="O1108" s="6"/>
      <c r="P1108" s="6"/>
      <c r="Q1108" s="6"/>
      <c r="R1108" s="6"/>
      <c r="S1108" s="6"/>
    </row>
    <row r="1109" spans="7:19" ht="14.25">
      <c r="G1109" s="6"/>
      <c r="I1109" s="6"/>
      <c r="K1109" s="6"/>
      <c r="L1109" s="6"/>
      <c r="M1109" s="6"/>
      <c r="N1109" s="6"/>
      <c r="O1109" s="6"/>
      <c r="P1109" s="6"/>
      <c r="Q1109" s="6"/>
      <c r="R1109" s="6"/>
      <c r="S1109" s="6"/>
    </row>
    <row r="1110" spans="7:19" ht="14.25">
      <c r="G1110" s="6"/>
      <c r="I1110" s="6"/>
      <c r="K1110" s="6"/>
      <c r="L1110" s="6"/>
      <c r="M1110" s="6"/>
      <c r="N1110" s="6"/>
      <c r="O1110" s="6"/>
      <c r="P1110" s="6"/>
      <c r="Q1110" s="6"/>
      <c r="R1110" s="6"/>
      <c r="S1110" s="6"/>
    </row>
    <row r="1111" spans="7:19" ht="14.25">
      <c r="G1111" s="6"/>
      <c r="I1111" s="6"/>
      <c r="K1111" s="6"/>
      <c r="L1111" s="6"/>
      <c r="M1111" s="6"/>
      <c r="N1111" s="6"/>
      <c r="O1111" s="6"/>
      <c r="P1111" s="6"/>
      <c r="Q1111" s="6"/>
      <c r="R1111" s="6"/>
      <c r="S1111" s="6"/>
    </row>
    <row r="1112" spans="7:19" ht="14.25">
      <c r="G1112" s="6"/>
      <c r="I1112" s="6"/>
      <c r="K1112" s="6"/>
      <c r="L1112" s="6"/>
      <c r="M1112" s="6"/>
      <c r="N1112" s="6"/>
      <c r="O1112" s="6"/>
      <c r="P1112" s="6"/>
      <c r="Q1112" s="6"/>
      <c r="R1112" s="6"/>
      <c r="S1112" s="6"/>
    </row>
    <row r="1113" spans="7:19" ht="14.25">
      <c r="G1113" s="6"/>
      <c r="I1113" s="6"/>
      <c r="K1113" s="6"/>
      <c r="L1113" s="6"/>
      <c r="M1113" s="6"/>
      <c r="N1113" s="6"/>
      <c r="O1113" s="6"/>
      <c r="P1113" s="6"/>
      <c r="Q1113" s="6"/>
      <c r="R1113" s="6"/>
      <c r="S1113" s="6"/>
    </row>
    <row r="1114" spans="7:19" ht="14.25">
      <c r="G1114" s="6"/>
      <c r="I1114" s="6"/>
      <c r="K1114" s="6"/>
      <c r="L1114" s="6"/>
      <c r="M1114" s="6"/>
      <c r="N1114" s="6"/>
      <c r="O1114" s="6"/>
      <c r="P1114" s="6"/>
      <c r="Q1114" s="6"/>
      <c r="R1114" s="6"/>
      <c r="S1114" s="6"/>
    </row>
    <row r="1115" spans="7:19" ht="14.25">
      <c r="G1115" s="6"/>
      <c r="I1115" s="6"/>
      <c r="K1115" s="6"/>
      <c r="L1115" s="6"/>
      <c r="M1115" s="6"/>
      <c r="N1115" s="6"/>
      <c r="O1115" s="6"/>
      <c r="P1115" s="6"/>
      <c r="Q1115" s="6"/>
      <c r="R1115" s="6"/>
      <c r="S1115" s="6"/>
    </row>
    <row r="1116" spans="7:19" ht="14.25">
      <c r="G1116" s="6"/>
      <c r="I1116" s="6"/>
      <c r="K1116" s="6"/>
      <c r="L1116" s="6"/>
      <c r="M1116" s="6"/>
      <c r="N1116" s="6"/>
      <c r="O1116" s="6"/>
      <c r="P1116" s="6"/>
      <c r="Q1116" s="6"/>
      <c r="R1116" s="6"/>
      <c r="S1116" s="6"/>
    </row>
    <row r="1117" spans="7:19" ht="14.25">
      <c r="G1117" s="6"/>
      <c r="I1117" s="6"/>
      <c r="K1117" s="6"/>
      <c r="L1117" s="6"/>
      <c r="M1117" s="6"/>
      <c r="N1117" s="6"/>
      <c r="O1117" s="6"/>
      <c r="P1117" s="6"/>
      <c r="Q1117" s="6"/>
      <c r="R1117" s="6"/>
      <c r="S1117" s="6"/>
    </row>
    <row r="1118" spans="7:19" ht="14.25">
      <c r="G1118" s="6"/>
      <c r="I1118" s="6"/>
      <c r="K1118" s="6"/>
      <c r="L1118" s="6"/>
      <c r="M1118" s="6"/>
      <c r="N1118" s="6"/>
      <c r="O1118" s="6"/>
      <c r="P1118" s="6"/>
      <c r="Q1118" s="6"/>
      <c r="R1118" s="6"/>
      <c r="S1118" s="6"/>
    </row>
    <row r="1119" spans="7:19" ht="14.25">
      <c r="G1119" s="6"/>
      <c r="I1119" s="6"/>
      <c r="K1119" s="6"/>
      <c r="L1119" s="6"/>
      <c r="M1119" s="6"/>
      <c r="N1119" s="6"/>
      <c r="O1119" s="6"/>
      <c r="P1119" s="6"/>
      <c r="Q1119" s="6"/>
      <c r="R1119" s="6"/>
      <c r="S1119" s="6"/>
    </row>
    <row r="1120" spans="7:19" ht="14.25">
      <c r="G1120" s="6"/>
      <c r="I1120" s="6"/>
      <c r="K1120" s="6"/>
      <c r="L1120" s="6"/>
      <c r="M1120" s="6"/>
      <c r="N1120" s="6"/>
      <c r="O1120" s="6"/>
      <c r="P1120" s="6"/>
      <c r="Q1120" s="6"/>
      <c r="R1120" s="6"/>
      <c r="S1120" s="6"/>
    </row>
    <row r="1121" spans="7:19" ht="14.25">
      <c r="G1121" s="6"/>
      <c r="I1121" s="6"/>
      <c r="K1121" s="6"/>
      <c r="L1121" s="6"/>
      <c r="M1121" s="6"/>
      <c r="N1121" s="6"/>
      <c r="O1121" s="6"/>
      <c r="P1121" s="6"/>
      <c r="Q1121" s="6"/>
      <c r="R1121" s="6"/>
      <c r="S1121" s="6"/>
    </row>
    <row r="1122" spans="7:19" ht="14.25">
      <c r="G1122" s="6"/>
      <c r="I1122" s="6"/>
      <c r="K1122" s="6"/>
      <c r="L1122" s="6"/>
      <c r="M1122" s="6"/>
      <c r="N1122" s="6"/>
      <c r="O1122" s="6"/>
      <c r="P1122" s="6"/>
      <c r="Q1122" s="6"/>
      <c r="R1122" s="6"/>
      <c r="S1122" s="6"/>
    </row>
    <row r="1123" spans="7:19" ht="14.25">
      <c r="G1123" s="6"/>
      <c r="I1123" s="6"/>
      <c r="K1123" s="6"/>
      <c r="L1123" s="6"/>
      <c r="M1123" s="6"/>
      <c r="N1123" s="6"/>
      <c r="O1123" s="6"/>
      <c r="P1123" s="6"/>
      <c r="Q1123" s="6"/>
      <c r="R1123" s="6"/>
      <c r="S1123" s="6"/>
    </row>
    <row r="1124" spans="7:19" ht="14.25">
      <c r="G1124" s="6"/>
      <c r="I1124" s="6"/>
      <c r="K1124" s="6"/>
      <c r="L1124" s="6"/>
      <c r="M1124" s="6"/>
      <c r="N1124" s="6"/>
      <c r="O1124" s="6"/>
      <c r="P1124" s="6"/>
      <c r="Q1124" s="6"/>
      <c r="R1124" s="6"/>
      <c r="S1124" s="6"/>
    </row>
    <row r="1125" spans="7:19" ht="14.25">
      <c r="G1125" s="6"/>
      <c r="I1125" s="6"/>
      <c r="K1125" s="6"/>
      <c r="L1125" s="6"/>
      <c r="M1125" s="6"/>
      <c r="N1125" s="6"/>
      <c r="O1125" s="6"/>
      <c r="P1125" s="6"/>
      <c r="Q1125" s="6"/>
      <c r="R1125" s="6"/>
      <c r="S1125" s="6"/>
    </row>
    <row r="1126" spans="7:19" ht="14.25">
      <c r="G1126" s="6"/>
      <c r="I1126" s="6"/>
      <c r="K1126" s="6"/>
      <c r="L1126" s="6"/>
      <c r="M1126" s="6"/>
      <c r="N1126" s="6"/>
      <c r="O1126" s="6"/>
      <c r="P1126" s="6"/>
      <c r="Q1126" s="6"/>
      <c r="R1126" s="6"/>
      <c r="S1126" s="6"/>
    </row>
    <row r="1127" spans="7:19" ht="14.25">
      <c r="G1127" s="6"/>
      <c r="I1127" s="6"/>
      <c r="K1127" s="6"/>
      <c r="L1127" s="6"/>
      <c r="M1127" s="6"/>
      <c r="N1127" s="6"/>
      <c r="O1127" s="6"/>
      <c r="P1127" s="6"/>
      <c r="Q1127" s="6"/>
      <c r="R1127" s="6"/>
      <c r="S1127" s="6"/>
    </row>
    <row r="1128" spans="7:19" ht="14.25">
      <c r="G1128" s="6"/>
      <c r="I1128" s="6"/>
      <c r="K1128" s="6"/>
      <c r="L1128" s="6"/>
      <c r="M1128" s="6"/>
      <c r="N1128" s="6"/>
      <c r="O1128" s="6"/>
      <c r="P1128" s="6"/>
      <c r="Q1128" s="6"/>
      <c r="R1128" s="6"/>
      <c r="S1128" s="6"/>
    </row>
    <row r="1129" spans="7:19" ht="14.25">
      <c r="G1129" s="6"/>
      <c r="I1129" s="6"/>
      <c r="K1129" s="6"/>
      <c r="L1129" s="6"/>
      <c r="M1129" s="6"/>
      <c r="N1129" s="6"/>
      <c r="O1129" s="6"/>
      <c r="P1129" s="6"/>
      <c r="Q1129" s="6"/>
      <c r="R1129" s="6"/>
      <c r="S1129" s="6"/>
    </row>
    <row r="1130" spans="7:19" ht="14.25">
      <c r="G1130" s="6"/>
      <c r="I1130" s="6"/>
      <c r="K1130" s="6"/>
      <c r="L1130" s="6"/>
      <c r="M1130" s="6"/>
      <c r="N1130" s="6"/>
      <c r="O1130" s="6"/>
      <c r="P1130" s="6"/>
      <c r="Q1130" s="6"/>
      <c r="R1130" s="6"/>
      <c r="S1130" s="6"/>
    </row>
    <row r="1131" spans="7:19" ht="14.25">
      <c r="G1131" s="6"/>
      <c r="I1131" s="6"/>
      <c r="K1131" s="6"/>
      <c r="L1131" s="6"/>
      <c r="M1131" s="6"/>
      <c r="N1131" s="6"/>
      <c r="O1131" s="6"/>
      <c r="P1131" s="6"/>
      <c r="Q1131" s="6"/>
      <c r="R1131" s="6"/>
      <c r="S1131" s="6"/>
    </row>
    <row r="1132" spans="7:19" ht="14.25">
      <c r="G1132" s="6"/>
      <c r="I1132" s="6"/>
      <c r="K1132" s="6"/>
      <c r="L1132" s="6"/>
      <c r="M1132" s="6"/>
      <c r="N1132" s="6"/>
      <c r="O1132" s="6"/>
      <c r="P1132" s="6"/>
      <c r="Q1132" s="6"/>
      <c r="R1132" s="6"/>
      <c r="S1132" s="6"/>
    </row>
    <row r="1133" spans="7:19" ht="14.25">
      <c r="G1133" s="6"/>
      <c r="I1133" s="6"/>
      <c r="K1133" s="6"/>
      <c r="L1133" s="6"/>
      <c r="M1133" s="6"/>
      <c r="N1133" s="6"/>
      <c r="O1133" s="6"/>
      <c r="P1133" s="6"/>
      <c r="Q1133" s="6"/>
      <c r="R1133" s="6"/>
      <c r="S1133" s="6"/>
    </row>
    <row r="1134" spans="7:19" ht="14.25">
      <c r="G1134" s="6"/>
      <c r="I1134" s="6"/>
      <c r="K1134" s="6"/>
      <c r="L1134" s="6"/>
      <c r="M1134" s="6"/>
      <c r="N1134" s="6"/>
      <c r="O1134" s="6"/>
      <c r="P1134" s="6"/>
      <c r="Q1134" s="6"/>
      <c r="R1134" s="6"/>
      <c r="S1134" s="6"/>
    </row>
    <row r="1135" spans="7:19" ht="14.25">
      <c r="G1135" s="6"/>
      <c r="I1135" s="6"/>
      <c r="K1135" s="6"/>
      <c r="L1135" s="6"/>
      <c r="M1135" s="6"/>
      <c r="N1135" s="6"/>
      <c r="O1135" s="6"/>
      <c r="P1135" s="6"/>
      <c r="Q1135" s="6"/>
      <c r="R1135" s="6"/>
      <c r="S1135" s="6"/>
    </row>
    <row r="1136" spans="7:19" ht="14.25">
      <c r="G1136" s="6"/>
      <c r="I1136" s="6"/>
      <c r="K1136" s="6"/>
      <c r="L1136" s="6"/>
      <c r="M1136" s="6"/>
      <c r="N1136" s="6"/>
      <c r="O1136" s="6"/>
      <c r="P1136" s="6"/>
      <c r="Q1136" s="6"/>
      <c r="R1136" s="6"/>
      <c r="S1136" s="6"/>
    </row>
    <row r="1137" spans="7:19" ht="14.25">
      <c r="G1137" s="6"/>
      <c r="I1137" s="6"/>
      <c r="K1137" s="6"/>
      <c r="L1137" s="6"/>
      <c r="M1137" s="6"/>
      <c r="N1137" s="6"/>
      <c r="O1137" s="6"/>
      <c r="P1137" s="6"/>
      <c r="Q1137" s="6"/>
      <c r="R1137" s="6"/>
      <c r="S1137" s="6"/>
    </row>
    <row r="1138" spans="7:19" ht="14.25">
      <c r="G1138" s="6"/>
      <c r="I1138" s="6"/>
      <c r="K1138" s="6"/>
      <c r="L1138" s="6"/>
      <c r="M1138" s="6"/>
      <c r="N1138" s="6"/>
      <c r="O1138" s="6"/>
      <c r="P1138" s="6"/>
      <c r="Q1138" s="6"/>
      <c r="R1138" s="6"/>
      <c r="S1138" s="6"/>
    </row>
    <row r="1139" spans="7:19" ht="14.25">
      <c r="G1139" s="6"/>
      <c r="I1139" s="6"/>
      <c r="K1139" s="6"/>
      <c r="L1139" s="6"/>
      <c r="M1139" s="6"/>
      <c r="N1139" s="6"/>
      <c r="O1139" s="6"/>
      <c r="P1139" s="6"/>
      <c r="Q1139" s="6"/>
      <c r="R1139" s="6"/>
      <c r="S1139" s="6"/>
    </row>
    <row r="1140" spans="7:19" ht="14.25">
      <c r="G1140" s="6"/>
      <c r="I1140" s="6"/>
      <c r="K1140" s="6"/>
      <c r="L1140" s="6"/>
      <c r="M1140" s="6"/>
      <c r="N1140" s="6"/>
      <c r="O1140" s="6"/>
      <c r="P1140" s="6"/>
      <c r="Q1140" s="6"/>
      <c r="R1140" s="6"/>
      <c r="S1140" s="6"/>
    </row>
    <row r="1141" spans="7:19" ht="14.25">
      <c r="G1141" s="6"/>
      <c r="I1141" s="6"/>
      <c r="K1141" s="6"/>
      <c r="L1141" s="6"/>
      <c r="M1141" s="6"/>
      <c r="N1141" s="6"/>
      <c r="O1141" s="6"/>
      <c r="P1141" s="6"/>
      <c r="Q1141" s="6"/>
      <c r="R1141" s="6"/>
      <c r="S1141" s="6"/>
    </row>
    <row r="1142" spans="7:19" ht="14.25">
      <c r="G1142" s="6"/>
      <c r="I1142" s="6"/>
      <c r="K1142" s="6"/>
      <c r="L1142" s="6"/>
      <c r="M1142" s="6"/>
      <c r="N1142" s="6"/>
      <c r="O1142" s="6"/>
      <c r="P1142" s="6"/>
      <c r="Q1142" s="6"/>
      <c r="R1142" s="6"/>
      <c r="S1142" s="6"/>
    </row>
    <row r="1143" spans="7:19" ht="14.25">
      <c r="G1143" s="6"/>
      <c r="I1143" s="6"/>
      <c r="K1143" s="6"/>
      <c r="L1143" s="6"/>
      <c r="M1143" s="6"/>
      <c r="N1143" s="6"/>
      <c r="O1143" s="6"/>
      <c r="P1143" s="6"/>
      <c r="Q1143" s="6"/>
      <c r="R1143" s="6"/>
      <c r="S1143" s="6"/>
    </row>
    <row r="1144" spans="7:19" ht="14.25">
      <c r="G1144" s="6"/>
      <c r="I1144" s="6"/>
      <c r="K1144" s="6"/>
      <c r="L1144" s="6"/>
      <c r="M1144" s="6"/>
      <c r="N1144" s="6"/>
      <c r="O1144" s="6"/>
      <c r="P1144" s="6"/>
      <c r="Q1144" s="6"/>
      <c r="R1144" s="6"/>
      <c r="S1144" s="6"/>
    </row>
    <row r="1145" spans="7:19" ht="14.25">
      <c r="G1145" s="6"/>
      <c r="I1145" s="6"/>
      <c r="K1145" s="6"/>
      <c r="L1145" s="6"/>
      <c r="M1145" s="6"/>
      <c r="N1145" s="6"/>
      <c r="O1145" s="6"/>
      <c r="P1145" s="6"/>
      <c r="Q1145" s="6"/>
      <c r="R1145" s="6"/>
      <c r="S1145" s="6"/>
    </row>
    <row r="1146" spans="7:19" ht="14.25">
      <c r="G1146" s="6"/>
      <c r="I1146" s="6"/>
      <c r="K1146" s="6"/>
      <c r="L1146" s="6"/>
      <c r="M1146" s="6"/>
      <c r="N1146" s="6"/>
      <c r="O1146" s="6"/>
      <c r="P1146" s="6"/>
      <c r="Q1146" s="6"/>
      <c r="R1146" s="6"/>
      <c r="S1146" s="6"/>
    </row>
    <row r="1147" spans="7:19" ht="14.25">
      <c r="G1147" s="6"/>
      <c r="I1147" s="6"/>
      <c r="K1147" s="6"/>
      <c r="L1147" s="6"/>
      <c r="M1147" s="6"/>
      <c r="N1147" s="6"/>
      <c r="O1147" s="6"/>
      <c r="P1147" s="6"/>
      <c r="Q1147" s="6"/>
      <c r="R1147" s="6"/>
      <c r="S1147" s="6"/>
    </row>
    <row r="1148" spans="7:19" ht="14.25">
      <c r="G1148" s="6"/>
      <c r="I1148" s="6"/>
      <c r="K1148" s="6"/>
      <c r="L1148" s="6"/>
      <c r="M1148" s="6"/>
      <c r="N1148" s="6"/>
      <c r="O1148" s="6"/>
      <c r="P1148" s="6"/>
      <c r="Q1148" s="6"/>
      <c r="R1148" s="6"/>
      <c r="S1148" s="6"/>
    </row>
    <row r="1149" spans="7:19" ht="14.25">
      <c r="G1149" s="6"/>
      <c r="I1149" s="6"/>
      <c r="K1149" s="6"/>
      <c r="L1149" s="6"/>
      <c r="M1149" s="6"/>
      <c r="N1149" s="6"/>
      <c r="O1149" s="6"/>
      <c r="P1149" s="6"/>
      <c r="Q1149" s="6"/>
      <c r="R1149" s="6"/>
      <c r="S1149" s="6"/>
    </row>
    <row r="1150" spans="7:19" ht="14.25">
      <c r="G1150" s="6"/>
      <c r="I1150" s="6"/>
      <c r="K1150" s="6"/>
      <c r="L1150" s="6"/>
      <c r="M1150" s="6"/>
      <c r="N1150" s="6"/>
      <c r="O1150" s="6"/>
      <c r="P1150" s="6"/>
      <c r="Q1150" s="6"/>
      <c r="R1150" s="6"/>
      <c r="S1150" s="6"/>
    </row>
    <row r="1151" spans="7:19" ht="14.25">
      <c r="G1151" s="6"/>
      <c r="I1151" s="6"/>
      <c r="K1151" s="6"/>
      <c r="L1151" s="6"/>
      <c r="M1151" s="6"/>
      <c r="N1151" s="6"/>
      <c r="O1151" s="6"/>
      <c r="P1151" s="6"/>
      <c r="Q1151" s="6"/>
      <c r="R1151" s="6"/>
      <c r="S1151" s="6"/>
    </row>
    <row r="1152" spans="7:19" ht="14.25">
      <c r="G1152" s="6"/>
      <c r="I1152" s="6"/>
      <c r="K1152" s="6"/>
      <c r="L1152" s="6"/>
      <c r="M1152" s="6"/>
      <c r="N1152" s="6"/>
      <c r="O1152" s="6"/>
      <c r="P1152" s="6"/>
      <c r="Q1152" s="6"/>
      <c r="R1152" s="6"/>
      <c r="S1152" s="6"/>
    </row>
    <row r="1153" spans="7:19" ht="14.25">
      <c r="G1153" s="6"/>
      <c r="I1153" s="6"/>
      <c r="K1153" s="6"/>
      <c r="L1153" s="6"/>
      <c r="M1153" s="6"/>
      <c r="N1153" s="6"/>
      <c r="O1153" s="6"/>
      <c r="P1153" s="6"/>
      <c r="Q1153" s="6"/>
      <c r="R1153" s="6"/>
      <c r="S1153" s="6"/>
    </row>
    <row r="1154" spans="7:19" ht="14.25">
      <c r="G1154" s="6"/>
      <c r="I1154" s="6"/>
      <c r="K1154" s="6"/>
      <c r="L1154" s="6"/>
      <c r="M1154" s="6"/>
      <c r="N1154" s="6"/>
      <c r="O1154" s="6"/>
      <c r="P1154" s="6"/>
      <c r="Q1154" s="6"/>
      <c r="R1154" s="6"/>
      <c r="S1154" s="6"/>
    </row>
    <row r="1155" spans="7:19" ht="14.25">
      <c r="G1155" s="6"/>
      <c r="I1155" s="6"/>
      <c r="K1155" s="6"/>
      <c r="L1155" s="6"/>
      <c r="M1155" s="6"/>
      <c r="N1155" s="6"/>
      <c r="O1155" s="6"/>
      <c r="P1155" s="6"/>
      <c r="Q1155" s="6"/>
      <c r="R1155" s="6"/>
      <c r="S1155" s="6"/>
    </row>
    <row r="1156" spans="7:19" ht="14.25">
      <c r="G1156" s="6"/>
      <c r="I1156" s="6"/>
      <c r="K1156" s="6"/>
      <c r="L1156" s="6"/>
      <c r="M1156" s="6"/>
      <c r="N1156" s="6"/>
      <c r="O1156" s="6"/>
      <c r="P1156" s="6"/>
      <c r="Q1156" s="6"/>
      <c r="R1156" s="6"/>
      <c r="S1156" s="6"/>
    </row>
    <row r="1157" spans="7:19" ht="14.25">
      <c r="G1157" s="6"/>
      <c r="I1157" s="6"/>
      <c r="K1157" s="6"/>
      <c r="L1157" s="6"/>
      <c r="M1157" s="6"/>
      <c r="N1157" s="6"/>
      <c r="O1157" s="6"/>
      <c r="P1157" s="6"/>
      <c r="Q1157" s="6"/>
      <c r="R1157" s="6"/>
      <c r="S1157" s="6"/>
    </row>
    <row r="1158" spans="7:19" ht="14.25">
      <c r="G1158" s="6"/>
      <c r="I1158" s="6"/>
      <c r="K1158" s="6"/>
      <c r="L1158" s="6"/>
      <c r="M1158" s="6"/>
      <c r="N1158" s="6"/>
      <c r="O1158" s="6"/>
      <c r="P1158" s="6"/>
      <c r="Q1158" s="6"/>
      <c r="R1158" s="6"/>
      <c r="S1158" s="6"/>
    </row>
    <row r="1159" spans="7:19" ht="14.25">
      <c r="G1159" s="6"/>
      <c r="I1159" s="6"/>
      <c r="K1159" s="6"/>
      <c r="L1159" s="6"/>
      <c r="M1159" s="6"/>
      <c r="N1159" s="6"/>
      <c r="O1159" s="6"/>
      <c r="P1159" s="6"/>
      <c r="Q1159" s="6"/>
      <c r="R1159" s="6"/>
      <c r="S1159" s="6"/>
    </row>
    <row r="1160" spans="7:19" ht="14.25">
      <c r="G1160" s="6"/>
      <c r="I1160" s="6"/>
      <c r="K1160" s="6"/>
      <c r="L1160" s="6"/>
      <c r="M1160" s="6"/>
      <c r="N1160" s="6"/>
      <c r="O1160" s="6"/>
      <c r="P1160" s="6"/>
      <c r="Q1160" s="6"/>
      <c r="R1160" s="6"/>
      <c r="S1160" s="6"/>
    </row>
    <row r="1161" spans="7:19" ht="14.25">
      <c r="G1161" s="6"/>
      <c r="I1161" s="6"/>
      <c r="K1161" s="6"/>
      <c r="L1161" s="6"/>
      <c r="M1161" s="6"/>
      <c r="N1161" s="6"/>
      <c r="O1161" s="6"/>
      <c r="P1161" s="6"/>
      <c r="Q1161" s="6"/>
      <c r="R1161" s="6"/>
      <c r="S1161" s="6"/>
    </row>
    <row r="1162" spans="7:19" ht="14.25">
      <c r="G1162" s="6"/>
      <c r="I1162" s="6"/>
      <c r="K1162" s="6"/>
      <c r="L1162" s="6"/>
      <c r="M1162" s="6"/>
      <c r="N1162" s="6"/>
      <c r="O1162" s="6"/>
      <c r="P1162" s="6"/>
      <c r="Q1162" s="6"/>
      <c r="R1162" s="6"/>
      <c r="S1162" s="6"/>
    </row>
    <row r="1163" spans="7:19" ht="14.25">
      <c r="G1163" s="6"/>
      <c r="I1163" s="6"/>
      <c r="K1163" s="6"/>
      <c r="L1163" s="6"/>
      <c r="M1163" s="6"/>
      <c r="N1163" s="6"/>
      <c r="O1163" s="6"/>
      <c r="P1163" s="6"/>
      <c r="Q1163" s="6"/>
      <c r="R1163" s="6"/>
      <c r="S1163" s="6"/>
    </row>
    <row r="1164" spans="7:19" ht="14.25">
      <c r="G1164" s="6"/>
      <c r="I1164" s="6"/>
      <c r="K1164" s="6"/>
      <c r="L1164" s="6"/>
      <c r="M1164" s="6"/>
      <c r="N1164" s="6"/>
      <c r="O1164" s="6"/>
      <c r="P1164" s="6"/>
      <c r="Q1164" s="6"/>
      <c r="R1164" s="6"/>
      <c r="S1164" s="6"/>
    </row>
    <row r="1165" spans="7:19" ht="14.25">
      <c r="G1165" s="6"/>
      <c r="I1165" s="6"/>
      <c r="K1165" s="6"/>
      <c r="L1165" s="6"/>
      <c r="M1165" s="6"/>
      <c r="N1165" s="6"/>
      <c r="O1165" s="6"/>
      <c r="P1165" s="6"/>
      <c r="Q1165" s="6"/>
      <c r="R1165" s="6"/>
      <c r="S1165" s="6"/>
    </row>
    <row r="1166" spans="7:19" ht="14.25">
      <c r="G1166" s="6"/>
      <c r="I1166" s="6"/>
      <c r="K1166" s="6"/>
      <c r="L1166" s="6"/>
      <c r="M1166" s="6"/>
      <c r="N1166" s="6"/>
      <c r="O1166" s="6"/>
      <c r="P1166" s="6"/>
      <c r="Q1166" s="6"/>
      <c r="R1166" s="6"/>
      <c r="S1166" s="6"/>
    </row>
    <row r="1167" spans="7:19" ht="14.25">
      <c r="G1167" s="6"/>
      <c r="I1167" s="6"/>
      <c r="K1167" s="6"/>
      <c r="L1167" s="6"/>
      <c r="M1167" s="6"/>
      <c r="N1167" s="6"/>
      <c r="O1167" s="6"/>
      <c r="P1167" s="6"/>
      <c r="Q1167" s="6"/>
      <c r="R1167" s="6"/>
      <c r="S1167" s="6"/>
    </row>
    <row r="1168" spans="7:19" ht="14.25">
      <c r="G1168" s="6"/>
      <c r="I1168" s="6"/>
      <c r="K1168" s="6"/>
      <c r="L1168" s="6"/>
      <c r="M1168" s="6"/>
      <c r="N1168" s="6"/>
      <c r="O1168" s="6"/>
      <c r="P1168" s="6"/>
      <c r="Q1168" s="6"/>
      <c r="R1168" s="6"/>
      <c r="S1168" s="6"/>
    </row>
    <row r="1169" spans="7:19" ht="14.25">
      <c r="G1169" s="6"/>
      <c r="I1169" s="6"/>
      <c r="K1169" s="6"/>
      <c r="L1169" s="6"/>
      <c r="M1169" s="6"/>
      <c r="N1169" s="6"/>
      <c r="O1169" s="6"/>
      <c r="P1169" s="6"/>
      <c r="Q1169" s="6"/>
      <c r="R1169" s="6"/>
      <c r="S1169" s="6"/>
    </row>
    <row r="1170" spans="7:19" ht="14.25">
      <c r="G1170" s="6"/>
      <c r="I1170" s="6"/>
      <c r="K1170" s="6"/>
      <c r="L1170" s="6"/>
      <c r="M1170" s="6"/>
      <c r="N1170" s="6"/>
      <c r="O1170" s="6"/>
      <c r="P1170" s="6"/>
      <c r="Q1170" s="6"/>
      <c r="R1170" s="6"/>
      <c r="S1170" s="6"/>
    </row>
    <row r="1171" spans="7:19" ht="14.25">
      <c r="G1171" s="6"/>
      <c r="I1171" s="6"/>
      <c r="K1171" s="6"/>
      <c r="L1171" s="6"/>
      <c r="M1171" s="6"/>
      <c r="N1171" s="6"/>
      <c r="O1171" s="6"/>
      <c r="P1171" s="6"/>
      <c r="Q1171" s="6"/>
      <c r="R1171" s="6"/>
      <c r="S1171" s="6"/>
    </row>
    <row r="1172" spans="7:19" ht="14.25">
      <c r="G1172" s="6"/>
      <c r="I1172" s="6"/>
      <c r="K1172" s="6"/>
      <c r="L1172" s="6"/>
      <c r="M1172" s="6"/>
      <c r="N1172" s="6"/>
      <c r="O1172" s="6"/>
      <c r="P1172" s="6"/>
      <c r="Q1172" s="6"/>
      <c r="R1172" s="6"/>
      <c r="S1172" s="6"/>
    </row>
    <row r="1173" spans="7:19" ht="14.25">
      <c r="G1173" s="6"/>
      <c r="I1173" s="6"/>
      <c r="K1173" s="6"/>
      <c r="L1173" s="6"/>
      <c r="M1173" s="6"/>
      <c r="N1173" s="6"/>
      <c r="O1173" s="6"/>
      <c r="P1173" s="6"/>
      <c r="Q1173" s="6"/>
      <c r="R1173" s="6"/>
      <c r="S1173" s="6"/>
    </row>
    <row r="1174" spans="7:19" ht="14.25">
      <c r="G1174" s="6"/>
      <c r="I1174" s="6"/>
      <c r="K1174" s="6"/>
      <c r="L1174" s="6"/>
      <c r="M1174" s="6"/>
      <c r="N1174" s="6"/>
      <c r="O1174" s="6"/>
      <c r="P1174" s="6"/>
      <c r="Q1174" s="6"/>
      <c r="R1174" s="6"/>
      <c r="S1174" s="6"/>
    </row>
    <row r="1175" spans="7:19" ht="14.25">
      <c r="G1175" s="6"/>
      <c r="I1175" s="6"/>
      <c r="K1175" s="6"/>
      <c r="L1175" s="6"/>
      <c r="M1175" s="6"/>
      <c r="N1175" s="6"/>
      <c r="O1175" s="6"/>
      <c r="P1175" s="6"/>
      <c r="Q1175" s="6"/>
      <c r="R1175" s="6"/>
      <c r="S1175" s="6"/>
    </row>
    <row r="1176" spans="7:19" ht="14.25">
      <c r="G1176" s="6"/>
      <c r="I1176" s="6"/>
      <c r="K1176" s="6"/>
      <c r="L1176" s="6"/>
      <c r="M1176" s="6"/>
      <c r="N1176" s="6"/>
      <c r="O1176" s="6"/>
      <c r="P1176" s="6"/>
      <c r="Q1176" s="6"/>
      <c r="R1176" s="6"/>
      <c r="S1176" s="6"/>
    </row>
    <row r="1177" spans="7:19" ht="14.25">
      <c r="G1177" s="6"/>
      <c r="I1177" s="6"/>
      <c r="K1177" s="6"/>
      <c r="L1177" s="6"/>
      <c r="M1177" s="6"/>
      <c r="N1177" s="6"/>
      <c r="O1177" s="6"/>
      <c r="P1177" s="6"/>
      <c r="Q1177" s="6"/>
      <c r="R1177" s="6"/>
      <c r="S1177" s="6"/>
    </row>
    <row r="1178" spans="7:19" ht="14.25">
      <c r="G1178" s="6"/>
      <c r="I1178" s="6"/>
      <c r="K1178" s="6"/>
      <c r="L1178" s="6"/>
      <c r="M1178" s="6"/>
      <c r="N1178" s="6"/>
      <c r="O1178" s="6"/>
      <c r="P1178" s="6"/>
      <c r="Q1178" s="6"/>
      <c r="R1178" s="6"/>
      <c r="S1178" s="6"/>
    </row>
    <row r="1179" spans="7:19" ht="14.25">
      <c r="G1179" s="6"/>
      <c r="I1179" s="6"/>
      <c r="K1179" s="6"/>
      <c r="L1179" s="6"/>
      <c r="M1179" s="6"/>
      <c r="N1179" s="6"/>
      <c r="O1179" s="6"/>
      <c r="P1179" s="6"/>
      <c r="Q1179" s="6"/>
      <c r="R1179" s="6"/>
      <c r="S1179" s="6"/>
    </row>
    <row r="1180" spans="7:19" ht="14.25">
      <c r="G1180" s="6"/>
      <c r="I1180" s="6"/>
      <c r="K1180" s="6"/>
      <c r="L1180" s="6"/>
      <c r="M1180" s="6"/>
      <c r="N1180" s="6"/>
      <c r="O1180" s="6"/>
      <c r="P1180" s="6"/>
      <c r="Q1180" s="6"/>
      <c r="R1180" s="6"/>
      <c r="S1180" s="6"/>
    </row>
    <row r="1181" spans="7:19" ht="14.25">
      <c r="G1181" s="6"/>
      <c r="I1181" s="6"/>
      <c r="K1181" s="6"/>
      <c r="L1181" s="6"/>
      <c r="M1181" s="6"/>
      <c r="N1181" s="6"/>
      <c r="O1181" s="6"/>
      <c r="P1181" s="6"/>
      <c r="Q1181" s="6"/>
      <c r="R1181" s="6"/>
      <c r="S1181" s="6"/>
    </row>
    <row r="1182" spans="7:19" ht="14.25">
      <c r="G1182" s="6"/>
      <c r="I1182" s="6"/>
      <c r="K1182" s="6"/>
      <c r="L1182" s="6"/>
      <c r="M1182" s="6"/>
      <c r="N1182" s="6"/>
      <c r="O1182" s="6"/>
      <c r="P1182" s="6"/>
      <c r="Q1182" s="6"/>
      <c r="R1182" s="6"/>
      <c r="S1182" s="6"/>
    </row>
    <row r="1183" spans="7:19" ht="14.25">
      <c r="G1183" s="6"/>
      <c r="I1183" s="6"/>
      <c r="K1183" s="6"/>
      <c r="L1183" s="6"/>
      <c r="M1183" s="6"/>
      <c r="N1183" s="6"/>
      <c r="O1183" s="6"/>
      <c r="P1183" s="6"/>
      <c r="Q1183" s="6"/>
      <c r="R1183" s="6"/>
      <c r="S1183" s="6"/>
    </row>
    <row r="1184" spans="7:19" ht="14.25">
      <c r="G1184" s="6"/>
      <c r="I1184" s="6"/>
      <c r="K1184" s="6"/>
      <c r="L1184" s="6"/>
      <c r="M1184" s="6"/>
      <c r="N1184" s="6"/>
      <c r="O1184" s="6"/>
      <c r="P1184" s="6"/>
      <c r="Q1184" s="6"/>
      <c r="R1184" s="6"/>
      <c r="S1184" s="6"/>
    </row>
    <row r="1185" spans="7:19" ht="14.25">
      <c r="G1185" s="6"/>
      <c r="I1185" s="6"/>
      <c r="K1185" s="6"/>
      <c r="L1185" s="6"/>
      <c r="M1185" s="6"/>
      <c r="N1185" s="6"/>
      <c r="O1185" s="6"/>
      <c r="P1185" s="6"/>
      <c r="Q1185" s="6"/>
      <c r="R1185" s="6"/>
      <c r="S1185" s="6"/>
    </row>
    <row r="1186" spans="7:19" ht="14.25">
      <c r="G1186" s="6"/>
      <c r="I1186" s="6"/>
      <c r="K1186" s="6"/>
      <c r="L1186" s="6"/>
      <c r="M1186" s="6"/>
      <c r="N1186" s="6"/>
      <c r="O1186" s="6"/>
      <c r="P1186" s="6"/>
      <c r="Q1186" s="6"/>
      <c r="R1186" s="6"/>
      <c r="S1186" s="6"/>
    </row>
    <row r="1187" spans="7:19" ht="14.25">
      <c r="G1187" s="6"/>
      <c r="I1187" s="6"/>
      <c r="K1187" s="6"/>
      <c r="L1187" s="6"/>
      <c r="M1187" s="6"/>
      <c r="N1187" s="6"/>
      <c r="O1187" s="6"/>
      <c r="P1187" s="6"/>
      <c r="Q1187" s="6"/>
      <c r="R1187" s="6"/>
      <c r="S1187" s="6"/>
    </row>
    <row r="1188" spans="7:19" ht="14.25">
      <c r="G1188" s="6"/>
      <c r="I1188" s="6"/>
      <c r="K1188" s="6"/>
      <c r="L1188" s="6"/>
      <c r="M1188" s="6"/>
      <c r="N1188" s="6"/>
      <c r="O1188" s="6"/>
      <c r="P1188" s="6"/>
      <c r="Q1188" s="6"/>
      <c r="R1188" s="6"/>
      <c r="S1188" s="6"/>
    </row>
    <row r="1189" spans="7:19" ht="14.25">
      <c r="G1189" s="6"/>
      <c r="I1189" s="6"/>
      <c r="K1189" s="6"/>
      <c r="L1189" s="6"/>
      <c r="M1189" s="6"/>
      <c r="N1189" s="6"/>
      <c r="O1189" s="6"/>
      <c r="P1189" s="6"/>
      <c r="Q1189" s="6"/>
      <c r="R1189" s="6"/>
      <c r="S1189" s="6"/>
    </row>
    <row r="1190" spans="7:19" ht="14.25">
      <c r="G1190" s="6"/>
      <c r="I1190" s="6"/>
      <c r="K1190" s="6"/>
      <c r="L1190" s="6"/>
      <c r="M1190" s="6"/>
      <c r="N1190" s="6"/>
      <c r="O1190" s="6"/>
      <c r="P1190" s="6"/>
      <c r="Q1190" s="6"/>
      <c r="R1190" s="6"/>
      <c r="S1190" s="6"/>
    </row>
    <row r="1191" spans="7:19" ht="14.25">
      <c r="G1191" s="6"/>
      <c r="I1191" s="6"/>
      <c r="K1191" s="6"/>
      <c r="L1191" s="6"/>
      <c r="M1191" s="6"/>
      <c r="N1191" s="6"/>
      <c r="O1191" s="6"/>
      <c r="P1191" s="6"/>
      <c r="Q1191" s="6"/>
      <c r="R1191" s="6"/>
      <c r="S1191" s="6"/>
    </row>
    <row r="1192" spans="7:19" ht="14.25">
      <c r="G1192" s="6"/>
      <c r="I1192" s="6"/>
      <c r="K1192" s="6"/>
      <c r="L1192" s="6"/>
      <c r="M1192" s="6"/>
      <c r="N1192" s="6"/>
      <c r="O1192" s="6"/>
      <c r="P1192" s="6"/>
      <c r="Q1192" s="6"/>
      <c r="R1192" s="6"/>
      <c r="S1192" s="6"/>
    </row>
    <row r="1193" spans="7:19" ht="14.25">
      <c r="G1193" s="6"/>
      <c r="I1193" s="6"/>
      <c r="K1193" s="6"/>
      <c r="L1193" s="6"/>
      <c r="M1193" s="6"/>
      <c r="N1193" s="6"/>
      <c r="O1193" s="6"/>
      <c r="P1193" s="6"/>
      <c r="Q1193" s="6"/>
      <c r="R1193" s="6"/>
      <c r="S1193" s="6"/>
    </row>
    <row r="1194" spans="7:19" ht="14.25">
      <c r="G1194" s="6"/>
      <c r="I1194" s="6"/>
      <c r="K1194" s="6"/>
      <c r="L1194" s="6"/>
      <c r="M1194" s="6"/>
      <c r="N1194" s="6"/>
      <c r="O1194" s="6"/>
      <c r="P1194" s="6"/>
      <c r="Q1194" s="6"/>
      <c r="R1194" s="6"/>
      <c r="S1194" s="6"/>
    </row>
    <row r="1195" spans="7:19" ht="14.25">
      <c r="G1195" s="6"/>
      <c r="I1195" s="6"/>
      <c r="K1195" s="6"/>
      <c r="L1195" s="6"/>
      <c r="M1195" s="6"/>
      <c r="N1195" s="6"/>
      <c r="O1195" s="6"/>
      <c r="P1195" s="6"/>
      <c r="Q1195" s="6"/>
      <c r="R1195" s="6"/>
      <c r="S1195" s="6"/>
    </row>
    <row r="1196" spans="7:19" ht="14.25">
      <c r="G1196" s="6"/>
      <c r="I1196" s="6"/>
      <c r="K1196" s="6"/>
      <c r="L1196" s="6"/>
      <c r="M1196" s="6"/>
      <c r="N1196" s="6"/>
      <c r="O1196" s="6"/>
      <c r="P1196" s="6"/>
      <c r="Q1196" s="6"/>
      <c r="R1196" s="6"/>
      <c r="S1196" s="6"/>
    </row>
    <row r="1197" spans="7:19" ht="14.25">
      <c r="G1197" s="6"/>
      <c r="I1197" s="6"/>
      <c r="K1197" s="6"/>
      <c r="L1197" s="6"/>
      <c r="M1197" s="6"/>
      <c r="N1197" s="6"/>
      <c r="O1197" s="6"/>
      <c r="P1197" s="6"/>
      <c r="Q1197" s="6"/>
      <c r="R1197" s="6"/>
      <c r="S1197" s="6"/>
    </row>
    <row r="1198" spans="7:19" ht="14.25">
      <c r="G1198" s="6"/>
      <c r="I1198" s="6"/>
      <c r="K1198" s="6"/>
      <c r="L1198" s="6"/>
      <c r="M1198" s="6"/>
      <c r="N1198" s="6"/>
      <c r="O1198" s="6"/>
      <c r="P1198" s="6"/>
      <c r="Q1198" s="6"/>
      <c r="R1198" s="6"/>
      <c r="S1198" s="6"/>
    </row>
    <row r="1199" spans="7:19" ht="14.25">
      <c r="G1199" s="6"/>
      <c r="I1199" s="6"/>
      <c r="K1199" s="6"/>
      <c r="L1199" s="6"/>
      <c r="M1199" s="6"/>
      <c r="N1199" s="6"/>
      <c r="O1199" s="6"/>
      <c r="P1199" s="6"/>
      <c r="Q1199" s="6"/>
      <c r="R1199" s="6"/>
      <c r="S1199" s="6"/>
    </row>
    <row r="1200" spans="7:19" ht="14.25">
      <c r="G1200" s="6"/>
      <c r="I1200" s="6"/>
      <c r="K1200" s="6"/>
      <c r="L1200" s="6"/>
      <c r="M1200" s="6"/>
      <c r="N1200" s="6"/>
      <c r="O1200" s="6"/>
      <c r="P1200" s="6"/>
      <c r="Q1200" s="6"/>
      <c r="R1200" s="6"/>
      <c r="S1200" s="6"/>
    </row>
    <row r="1201" spans="7:19" ht="14.25">
      <c r="G1201" s="6"/>
      <c r="I1201" s="6"/>
      <c r="K1201" s="6"/>
      <c r="L1201" s="6"/>
      <c r="M1201" s="6"/>
      <c r="N1201" s="6"/>
      <c r="O1201" s="6"/>
      <c r="P1201" s="6"/>
      <c r="Q1201" s="6"/>
      <c r="R1201" s="6"/>
      <c r="S1201" s="6"/>
    </row>
    <row r="1202" spans="7:19" ht="14.25">
      <c r="G1202" s="6"/>
      <c r="I1202" s="6"/>
      <c r="K1202" s="6"/>
      <c r="L1202" s="6"/>
      <c r="M1202" s="6"/>
      <c r="N1202" s="6"/>
      <c r="O1202" s="6"/>
      <c r="P1202" s="6"/>
      <c r="Q1202" s="6"/>
      <c r="R1202" s="6"/>
      <c r="S1202" s="6"/>
    </row>
    <row r="1203" spans="7:19" ht="14.25">
      <c r="G1203" s="6"/>
      <c r="I1203" s="6"/>
      <c r="K1203" s="6"/>
      <c r="L1203" s="6"/>
      <c r="M1203" s="6"/>
      <c r="N1203" s="6"/>
      <c r="O1203" s="6"/>
      <c r="P1203" s="6"/>
      <c r="Q1203" s="6"/>
      <c r="R1203" s="6"/>
      <c r="S1203" s="6"/>
    </row>
    <row r="1204" spans="7:19" ht="14.25">
      <c r="G1204" s="6"/>
      <c r="I1204" s="6"/>
      <c r="K1204" s="6"/>
      <c r="L1204" s="6"/>
      <c r="M1204" s="6"/>
      <c r="N1204" s="6"/>
      <c r="O1204" s="6"/>
      <c r="P1204" s="6"/>
      <c r="Q1204" s="6"/>
      <c r="R1204" s="6"/>
      <c r="S1204" s="6"/>
    </row>
    <row r="1205" spans="7:19" ht="14.25">
      <c r="G1205" s="6"/>
      <c r="I1205" s="6"/>
      <c r="K1205" s="6"/>
      <c r="L1205" s="6"/>
      <c r="M1205" s="6"/>
      <c r="N1205" s="6"/>
      <c r="O1205" s="6"/>
      <c r="P1205" s="6"/>
      <c r="Q1205" s="6"/>
      <c r="R1205" s="6"/>
      <c r="S1205" s="6"/>
    </row>
    <row r="1206" spans="7:19" ht="14.25">
      <c r="G1206" s="6"/>
      <c r="I1206" s="6"/>
      <c r="K1206" s="6"/>
      <c r="L1206" s="6"/>
      <c r="M1206" s="6"/>
      <c r="N1206" s="6"/>
      <c r="O1206" s="6"/>
      <c r="P1206" s="6"/>
      <c r="Q1206" s="6"/>
      <c r="R1206" s="6"/>
      <c r="S1206" s="6"/>
    </row>
    <row r="1207" spans="7:19" ht="14.25">
      <c r="G1207" s="6"/>
      <c r="I1207" s="6"/>
      <c r="K1207" s="6"/>
      <c r="L1207" s="6"/>
      <c r="M1207" s="6"/>
      <c r="N1207" s="6"/>
      <c r="O1207" s="6"/>
      <c r="P1207" s="6"/>
      <c r="Q1207" s="6"/>
      <c r="R1207" s="6"/>
      <c r="S1207" s="6"/>
    </row>
    <row r="1208" spans="7:19" ht="14.25">
      <c r="G1208" s="6"/>
      <c r="I1208" s="6"/>
      <c r="K1208" s="6"/>
      <c r="L1208" s="6"/>
      <c r="M1208" s="6"/>
      <c r="N1208" s="6"/>
      <c r="O1208" s="6"/>
      <c r="P1208" s="6"/>
      <c r="Q1208" s="6"/>
      <c r="R1208" s="6"/>
      <c r="S1208" s="6"/>
    </row>
    <row r="1209" spans="7:19" ht="14.25">
      <c r="G1209" s="6"/>
      <c r="I1209" s="6"/>
      <c r="K1209" s="6"/>
      <c r="L1209" s="6"/>
      <c r="M1209" s="6"/>
      <c r="N1209" s="6"/>
      <c r="O1209" s="6"/>
      <c r="P1209" s="6"/>
      <c r="Q1209" s="6"/>
      <c r="R1209" s="6"/>
      <c r="S1209" s="6"/>
    </row>
    <row r="1210" spans="7:19" ht="14.25">
      <c r="G1210" s="6"/>
      <c r="I1210" s="6"/>
      <c r="K1210" s="6"/>
      <c r="L1210" s="6"/>
      <c r="M1210" s="6"/>
      <c r="N1210" s="6"/>
      <c r="O1210" s="6"/>
      <c r="P1210" s="6"/>
      <c r="Q1210" s="6"/>
      <c r="R1210" s="6"/>
      <c r="S1210" s="6"/>
    </row>
    <row r="1211" spans="7:19" ht="14.25">
      <c r="G1211" s="6"/>
      <c r="I1211" s="6"/>
      <c r="K1211" s="6"/>
      <c r="L1211" s="6"/>
      <c r="M1211" s="6"/>
      <c r="N1211" s="6"/>
      <c r="O1211" s="6"/>
      <c r="P1211" s="6"/>
      <c r="Q1211" s="6"/>
      <c r="R1211" s="6"/>
      <c r="S1211" s="6"/>
    </row>
    <row r="1212" spans="7:19" ht="14.25">
      <c r="G1212" s="6"/>
      <c r="I1212" s="6"/>
      <c r="K1212" s="6"/>
      <c r="L1212" s="6"/>
      <c r="M1212" s="6"/>
      <c r="N1212" s="6"/>
      <c r="O1212" s="6"/>
      <c r="P1212" s="6"/>
      <c r="Q1212" s="6"/>
      <c r="R1212" s="6"/>
      <c r="S1212" s="6"/>
    </row>
    <row r="1213" spans="7:19" ht="14.25">
      <c r="G1213" s="6"/>
      <c r="I1213" s="6"/>
      <c r="K1213" s="6"/>
      <c r="L1213" s="6"/>
      <c r="M1213" s="6"/>
      <c r="N1213" s="6"/>
      <c r="O1213" s="6"/>
      <c r="P1213" s="6"/>
      <c r="Q1213" s="6"/>
      <c r="R1213" s="6"/>
      <c r="S1213" s="6"/>
    </row>
    <row r="1214" spans="7:19" ht="14.25">
      <c r="G1214" s="6"/>
      <c r="I1214" s="6"/>
      <c r="K1214" s="6"/>
      <c r="L1214" s="6"/>
      <c r="M1214" s="6"/>
      <c r="N1214" s="6"/>
      <c r="O1214" s="6"/>
      <c r="P1214" s="6"/>
      <c r="Q1214" s="6"/>
      <c r="R1214" s="6"/>
      <c r="S1214" s="6"/>
    </row>
    <row r="1215" spans="7:19" ht="14.25">
      <c r="G1215" s="6"/>
      <c r="I1215" s="6"/>
      <c r="K1215" s="6"/>
      <c r="L1215" s="6"/>
      <c r="M1215" s="6"/>
      <c r="N1215" s="6"/>
      <c r="O1215" s="6"/>
      <c r="P1215" s="6"/>
      <c r="Q1215" s="6"/>
      <c r="R1215" s="6"/>
      <c r="S1215" s="6"/>
    </row>
    <row r="1216" spans="7:19" ht="14.25">
      <c r="G1216" s="6"/>
      <c r="I1216" s="6"/>
      <c r="K1216" s="6"/>
      <c r="L1216" s="6"/>
      <c r="M1216" s="6"/>
      <c r="N1216" s="6"/>
      <c r="O1216" s="6"/>
      <c r="P1216" s="6"/>
      <c r="Q1216" s="6"/>
      <c r="R1216" s="6"/>
      <c r="S1216" s="6"/>
    </row>
    <row r="1217" spans="7:19" ht="14.25">
      <c r="G1217" s="6"/>
      <c r="I1217" s="6"/>
      <c r="K1217" s="6"/>
      <c r="L1217" s="6"/>
      <c r="M1217" s="6"/>
      <c r="N1217" s="6"/>
      <c r="O1217" s="6"/>
      <c r="P1217" s="6"/>
      <c r="Q1217" s="6"/>
      <c r="R1217" s="6"/>
      <c r="S1217" s="6"/>
    </row>
    <row r="1218" spans="7:19" ht="14.25">
      <c r="G1218" s="6"/>
      <c r="I1218" s="6"/>
      <c r="K1218" s="6"/>
      <c r="L1218" s="6"/>
      <c r="M1218" s="6"/>
      <c r="N1218" s="6"/>
      <c r="O1218" s="6"/>
      <c r="P1218" s="6"/>
      <c r="Q1218" s="6"/>
      <c r="R1218" s="6"/>
      <c r="S1218" s="6"/>
    </row>
    <row r="1219" spans="7:19" ht="14.25">
      <c r="G1219" s="6"/>
      <c r="I1219" s="6"/>
      <c r="K1219" s="6"/>
      <c r="L1219" s="6"/>
      <c r="M1219" s="6"/>
      <c r="N1219" s="6"/>
      <c r="O1219" s="6"/>
      <c r="P1219" s="6"/>
      <c r="Q1219" s="6"/>
      <c r="R1219" s="6"/>
      <c r="S1219" s="6"/>
    </row>
    <row r="1220" spans="7:19" ht="14.25">
      <c r="G1220" s="6"/>
      <c r="I1220" s="6"/>
      <c r="K1220" s="6"/>
      <c r="L1220" s="6"/>
      <c r="M1220" s="6"/>
      <c r="N1220" s="6"/>
      <c r="O1220" s="6"/>
      <c r="P1220" s="6"/>
      <c r="Q1220" s="6"/>
      <c r="R1220" s="6"/>
      <c r="S1220" s="6"/>
    </row>
    <row r="1221" spans="7:19" ht="14.25">
      <c r="G1221" s="6"/>
      <c r="I1221" s="6"/>
      <c r="K1221" s="6"/>
      <c r="L1221" s="6"/>
      <c r="M1221" s="6"/>
      <c r="N1221" s="6"/>
      <c r="O1221" s="6"/>
      <c r="P1221" s="6"/>
      <c r="Q1221" s="6"/>
      <c r="R1221" s="6"/>
      <c r="S1221" s="6"/>
    </row>
    <row r="1222" spans="7:19" ht="14.25">
      <c r="G1222" s="6"/>
      <c r="I1222" s="6"/>
      <c r="K1222" s="6"/>
      <c r="L1222" s="6"/>
      <c r="M1222" s="6"/>
      <c r="N1222" s="6"/>
      <c r="O1222" s="6"/>
      <c r="P1222" s="6"/>
      <c r="Q1222" s="6"/>
      <c r="R1222" s="6"/>
      <c r="S1222" s="6"/>
    </row>
    <row r="1223" spans="7:19" ht="14.25">
      <c r="G1223" s="6"/>
      <c r="I1223" s="6"/>
      <c r="K1223" s="6"/>
      <c r="L1223" s="6"/>
      <c r="M1223" s="6"/>
      <c r="N1223" s="6"/>
      <c r="O1223" s="6"/>
      <c r="P1223" s="6"/>
      <c r="Q1223" s="6"/>
      <c r="R1223" s="6"/>
      <c r="S1223" s="6"/>
    </row>
    <row r="1224" spans="7:19" ht="14.25">
      <c r="G1224" s="6"/>
      <c r="I1224" s="6"/>
      <c r="K1224" s="6"/>
      <c r="L1224" s="6"/>
      <c r="M1224" s="6"/>
      <c r="N1224" s="6"/>
      <c r="O1224" s="6"/>
      <c r="P1224" s="6"/>
      <c r="Q1224" s="6"/>
      <c r="R1224" s="6"/>
      <c r="S1224" s="6"/>
    </row>
    <row r="1225" spans="7:19" ht="14.25">
      <c r="G1225" s="6"/>
      <c r="I1225" s="6"/>
      <c r="K1225" s="6"/>
      <c r="L1225" s="6"/>
      <c r="M1225" s="6"/>
      <c r="N1225" s="6"/>
      <c r="O1225" s="6"/>
      <c r="P1225" s="6"/>
      <c r="Q1225" s="6"/>
      <c r="R1225" s="6"/>
      <c r="S1225" s="6"/>
    </row>
    <row r="1226" spans="7:19" ht="14.25">
      <c r="G1226" s="6"/>
      <c r="I1226" s="6"/>
      <c r="K1226" s="6"/>
      <c r="L1226" s="6"/>
      <c r="M1226" s="6"/>
      <c r="N1226" s="6"/>
      <c r="O1226" s="6"/>
      <c r="P1226" s="6"/>
      <c r="Q1226" s="6"/>
      <c r="R1226" s="6"/>
      <c r="S1226" s="6"/>
    </row>
    <row r="1227" spans="7:19" ht="14.25">
      <c r="G1227" s="6"/>
      <c r="I1227" s="6"/>
      <c r="K1227" s="6"/>
      <c r="L1227" s="6"/>
      <c r="M1227" s="6"/>
      <c r="N1227" s="6"/>
      <c r="O1227" s="6"/>
      <c r="P1227" s="6"/>
      <c r="Q1227" s="6"/>
      <c r="R1227" s="6"/>
      <c r="S1227" s="6"/>
    </row>
    <row r="1228" spans="7:19" ht="14.25">
      <c r="G1228" s="6"/>
      <c r="I1228" s="6"/>
      <c r="K1228" s="6"/>
      <c r="L1228" s="6"/>
      <c r="M1228" s="6"/>
      <c r="N1228" s="6"/>
      <c r="O1228" s="6"/>
      <c r="P1228" s="6"/>
      <c r="Q1228" s="6"/>
      <c r="R1228" s="6"/>
      <c r="S1228" s="6"/>
    </row>
    <row r="1229" spans="7:19" ht="14.25">
      <c r="G1229" s="6"/>
      <c r="I1229" s="6"/>
      <c r="K1229" s="6"/>
      <c r="L1229" s="6"/>
      <c r="M1229" s="6"/>
      <c r="N1229" s="6"/>
      <c r="O1229" s="6"/>
      <c r="P1229" s="6"/>
      <c r="Q1229" s="6"/>
      <c r="R1229" s="6"/>
      <c r="S1229" s="6"/>
    </row>
    <row r="1230" spans="7:19" ht="14.25">
      <c r="G1230" s="6"/>
      <c r="I1230" s="6"/>
      <c r="K1230" s="6"/>
      <c r="L1230" s="6"/>
      <c r="M1230" s="6"/>
      <c r="N1230" s="6"/>
      <c r="O1230" s="6"/>
      <c r="P1230" s="6"/>
      <c r="Q1230" s="6"/>
      <c r="R1230" s="6"/>
      <c r="S1230" s="6"/>
    </row>
    <row r="1231" spans="7:19" ht="14.25">
      <c r="G1231" s="6"/>
      <c r="I1231" s="6"/>
      <c r="K1231" s="6"/>
      <c r="L1231" s="6"/>
      <c r="M1231" s="6"/>
      <c r="N1231" s="6"/>
      <c r="O1231" s="6"/>
      <c r="P1231" s="6"/>
      <c r="Q1231" s="6"/>
      <c r="R1231" s="6"/>
      <c r="S1231" s="6"/>
    </row>
    <row r="1232" spans="7:19" ht="14.25">
      <c r="G1232" s="6"/>
      <c r="I1232" s="6"/>
      <c r="K1232" s="6"/>
      <c r="L1232" s="6"/>
      <c r="M1232" s="6"/>
      <c r="N1232" s="6"/>
      <c r="O1232" s="6"/>
      <c r="P1232" s="6"/>
      <c r="Q1232" s="6"/>
      <c r="R1232" s="6"/>
      <c r="S1232" s="6"/>
    </row>
    <row r="1233" spans="7:19" ht="14.25">
      <c r="G1233" s="6"/>
      <c r="I1233" s="6"/>
      <c r="K1233" s="6"/>
      <c r="L1233" s="6"/>
      <c r="M1233" s="6"/>
      <c r="N1233" s="6"/>
      <c r="O1233" s="6"/>
      <c r="P1233" s="6"/>
      <c r="Q1233" s="6"/>
      <c r="R1233" s="6"/>
      <c r="S1233" s="6"/>
    </row>
    <row r="1234" spans="7:19" ht="14.25">
      <c r="G1234" s="6"/>
      <c r="I1234" s="6"/>
      <c r="K1234" s="6"/>
      <c r="L1234" s="6"/>
      <c r="M1234" s="6"/>
      <c r="N1234" s="6"/>
      <c r="O1234" s="6"/>
      <c r="P1234" s="6"/>
      <c r="Q1234" s="6"/>
      <c r="R1234" s="6"/>
      <c r="S1234" s="6"/>
    </row>
    <row r="1235" spans="7:19" ht="14.25">
      <c r="G1235" s="6"/>
      <c r="I1235" s="6"/>
      <c r="K1235" s="6"/>
      <c r="L1235" s="6"/>
      <c r="M1235" s="6"/>
      <c r="N1235" s="6"/>
      <c r="O1235" s="6"/>
      <c r="P1235" s="6"/>
      <c r="Q1235" s="6"/>
      <c r="R1235" s="6"/>
      <c r="S1235" s="6"/>
    </row>
    <row r="1236" spans="7:19" ht="14.25">
      <c r="G1236" s="6"/>
      <c r="I1236" s="6"/>
      <c r="K1236" s="6"/>
      <c r="L1236" s="6"/>
      <c r="M1236" s="6"/>
      <c r="N1236" s="6"/>
      <c r="O1236" s="6"/>
      <c r="P1236" s="6"/>
      <c r="Q1236" s="6"/>
      <c r="R1236" s="6"/>
      <c r="S1236" s="6"/>
    </row>
    <row r="1237" spans="7:19" ht="14.25">
      <c r="G1237" s="6"/>
      <c r="I1237" s="6"/>
      <c r="K1237" s="6"/>
      <c r="L1237" s="6"/>
      <c r="M1237" s="6"/>
      <c r="N1237" s="6"/>
      <c r="O1237" s="6"/>
      <c r="P1237" s="6"/>
      <c r="Q1237" s="6"/>
      <c r="R1237" s="6"/>
      <c r="S1237" s="6"/>
    </row>
    <row r="1238" spans="7:19" ht="14.25">
      <c r="G1238" s="6"/>
      <c r="I1238" s="6"/>
      <c r="K1238" s="6"/>
      <c r="L1238" s="6"/>
      <c r="M1238" s="6"/>
      <c r="N1238" s="6"/>
      <c r="O1238" s="6"/>
      <c r="P1238" s="6"/>
      <c r="Q1238" s="6"/>
      <c r="R1238" s="6"/>
      <c r="S1238" s="6"/>
    </row>
    <row r="1239" spans="7:19" ht="14.25">
      <c r="G1239" s="6"/>
      <c r="I1239" s="6"/>
      <c r="K1239" s="6"/>
      <c r="L1239" s="6"/>
      <c r="M1239" s="6"/>
      <c r="N1239" s="6"/>
      <c r="O1239" s="6"/>
      <c r="P1239" s="6"/>
      <c r="Q1239" s="6"/>
      <c r="R1239" s="6"/>
      <c r="S1239" s="6"/>
    </row>
    <row r="1240" spans="7:19" ht="14.25">
      <c r="G1240" s="6"/>
      <c r="I1240" s="6"/>
      <c r="K1240" s="6"/>
      <c r="L1240" s="6"/>
      <c r="M1240" s="6"/>
      <c r="N1240" s="6"/>
      <c r="O1240" s="6"/>
      <c r="P1240" s="6"/>
      <c r="Q1240" s="6"/>
      <c r="R1240" s="6"/>
      <c r="S1240" s="6"/>
    </row>
    <row r="1241" spans="7:19" ht="14.25">
      <c r="G1241" s="6"/>
      <c r="I1241" s="6"/>
      <c r="K1241" s="6"/>
      <c r="L1241" s="6"/>
      <c r="M1241" s="6"/>
      <c r="N1241" s="6"/>
      <c r="O1241" s="6"/>
      <c r="P1241" s="6"/>
      <c r="Q1241" s="6"/>
      <c r="R1241" s="6"/>
      <c r="S1241" s="6"/>
    </row>
    <row r="1242" spans="7:19" ht="14.25">
      <c r="G1242" s="6"/>
      <c r="I1242" s="6"/>
      <c r="K1242" s="6"/>
      <c r="L1242" s="6"/>
      <c r="M1242" s="6"/>
      <c r="N1242" s="6"/>
      <c r="O1242" s="6"/>
      <c r="P1242" s="6"/>
      <c r="Q1242" s="6"/>
      <c r="R1242" s="6"/>
      <c r="S1242" s="6"/>
    </row>
    <row r="1243" spans="7:19" ht="14.25">
      <c r="G1243" s="6"/>
      <c r="I1243" s="6"/>
      <c r="K1243" s="6"/>
      <c r="L1243" s="6"/>
      <c r="M1243" s="6"/>
      <c r="N1243" s="6"/>
      <c r="O1243" s="6"/>
      <c r="P1243" s="6"/>
      <c r="Q1243" s="6"/>
      <c r="R1243" s="6"/>
      <c r="S1243" s="6"/>
    </row>
    <row r="1244" spans="7:19" ht="14.25">
      <c r="G1244" s="6"/>
      <c r="I1244" s="6"/>
      <c r="K1244" s="6"/>
      <c r="L1244" s="6"/>
      <c r="M1244" s="6"/>
      <c r="N1244" s="6"/>
      <c r="O1244" s="6"/>
      <c r="P1244" s="6"/>
      <c r="Q1244" s="6"/>
      <c r="R1244" s="6"/>
      <c r="S1244" s="6"/>
    </row>
    <row r="1245" spans="7:19" ht="14.25">
      <c r="G1245" s="6"/>
      <c r="I1245" s="6"/>
      <c r="K1245" s="6"/>
      <c r="L1245" s="6"/>
      <c r="M1245" s="6"/>
      <c r="N1245" s="6"/>
      <c r="O1245" s="6"/>
      <c r="P1245" s="6"/>
      <c r="Q1245" s="6"/>
      <c r="R1245" s="6"/>
      <c r="S1245" s="6"/>
    </row>
    <row r="1246" spans="7:19" ht="14.25">
      <c r="G1246" s="6"/>
      <c r="I1246" s="6"/>
      <c r="K1246" s="6"/>
      <c r="L1246" s="6"/>
      <c r="M1246" s="6"/>
      <c r="N1246" s="6"/>
      <c r="O1246" s="6"/>
      <c r="P1246" s="6"/>
      <c r="Q1246" s="6"/>
      <c r="R1246" s="6"/>
      <c r="S1246" s="6"/>
    </row>
    <row r="1247" spans="7:19" ht="14.25">
      <c r="G1247" s="6"/>
      <c r="I1247" s="6"/>
      <c r="K1247" s="6"/>
      <c r="L1247" s="6"/>
      <c r="M1247" s="6"/>
      <c r="N1247" s="6"/>
      <c r="O1247" s="6"/>
      <c r="P1247" s="6"/>
      <c r="Q1247" s="6"/>
      <c r="R1247" s="6"/>
      <c r="S1247" s="6"/>
    </row>
    <row r="1248" spans="7:19" ht="14.25">
      <c r="G1248" s="6"/>
      <c r="I1248" s="6"/>
      <c r="K1248" s="6"/>
      <c r="L1248" s="6"/>
      <c r="M1248" s="6"/>
      <c r="N1248" s="6"/>
      <c r="O1248" s="6"/>
      <c r="P1248" s="6"/>
      <c r="Q1248" s="6"/>
      <c r="R1248" s="6"/>
      <c r="S1248" s="6"/>
    </row>
    <row r="1249" spans="7:19" ht="14.25">
      <c r="G1249" s="6"/>
      <c r="I1249" s="6"/>
      <c r="K1249" s="6"/>
      <c r="L1249" s="6"/>
      <c r="M1249" s="6"/>
      <c r="N1249" s="6"/>
      <c r="O1249" s="6"/>
      <c r="P1249" s="6"/>
      <c r="Q1249" s="6"/>
      <c r="R1249" s="6"/>
      <c r="S1249" s="6"/>
    </row>
    <row r="1250" spans="7:19" ht="14.25">
      <c r="G1250" s="6"/>
      <c r="I1250" s="6"/>
      <c r="K1250" s="6"/>
      <c r="L1250" s="6"/>
      <c r="M1250" s="6"/>
      <c r="N1250" s="6"/>
      <c r="O1250" s="6"/>
      <c r="P1250" s="6"/>
      <c r="Q1250" s="6"/>
      <c r="R1250" s="6"/>
      <c r="S1250" s="6"/>
    </row>
    <row r="1251" spans="7:19" ht="14.25">
      <c r="G1251" s="6"/>
      <c r="I1251" s="6"/>
      <c r="K1251" s="6"/>
      <c r="L1251" s="6"/>
      <c r="M1251" s="6"/>
      <c r="N1251" s="6"/>
      <c r="O1251" s="6"/>
      <c r="P1251" s="6"/>
      <c r="Q1251" s="6"/>
      <c r="R1251" s="6"/>
      <c r="S1251" s="6"/>
    </row>
    <row r="1252" spans="7:19" ht="14.25">
      <c r="G1252" s="6"/>
      <c r="I1252" s="6"/>
      <c r="K1252" s="6"/>
      <c r="L1252" s="6"/>
      <c r="M1252" s="6"/>
      <c r="N1252" s="6"/>
      <c r="O1252" s="6"/>
      <c r="P1252" s="6"/>
      <c r="Q1252" s="6"/>
      <c r="R1252" s="6"/>
      <c r="S1252" s="6"/>
    </row>
    <row r="1253" spans="7:19" ht="14.25">
      <c r="G1253" s="6"/>
      <c r="I1253" s="6"/>
      <c r="K1253" s="6"/>
      <c r="L1253" s="6"/>
      <c r="M1253" s="6"/>
      <c r="N1253" s="6"/>
      <c r="O1253" s="6"/>
      <c r="P1253" s="6"/>
      <c r="Q1253" s="6"/>
      <c r="R1253" s="6"/>
      <c r="S1253" s="6"/>
    </row>
    <row r="1254" spans="7:19" ht="14.25">
      <c r="G1254" s="6"/>
      <c r="I1254" s="6"/>
      <c r="K1254" s="6"/>
      <c r="L1254" s="6"/>
      <c r="M1254" s="6"/>
      <c r="N1254" s="6"/>
      <c r="O1254" s="6"/>
      <c r="P1254" s="6"/>
      <c r="Q1254" s="6"/>
      <c r="R1254" s="6"/>
      <c r="S1254" s="6"/>
    </row>
    <row r="1255" spans="7:19" ht="14.25">
      <c r="G1255" s="6"/>
      <c r="I1255" s="6"/>
      <c r="K1255" s="6"/>
      <c r="L1255" s="6"/>
      <c r="M1255" s="6"/>
      <c r="N1255" s="6"/>
      <c r="O1255" s="6"/>
      <c r="P1255" s="6"/>
      <c r="Q1255" s="6"/>
      <c r="R1255" s="6"/>
      <c r="S1255" s="6"/>
    </row>
    <row r="1256" spans="7:19" ht="14.25">
      <c r="G1256" s="6"/>
      <c r="I1256" s="6"/>
      <c r="K1256" s="6"/>
      <c r="L1256" s="6"/>
      <c r="M1256" s="6"/>
      <c r="N1256" s="6"/>
      <c r="O1256" s="6"/>
      <c r="P1256" s="6"/>
      <c r="Q1256" s="6"/>
      <c r="R1256" s="6"/>
      <c r="S1256" s="6"/>
    </row>
    <row r="1257" spans="7:19" ht="14.25">
      <c r="G1257" s="6"/>
      <c r="I1257" s="6"/>
      <c r="K1257" s="6"/>
      <c r="L1257" s="6"/>
      <c r="M1257" s="6"/>
      <c r="N1257" s="6"/>
      <c r="O1257" s="6"/>
      <c r="P1257" s="6"/>
      <c r="Q1257" s="6"/>
      <c r="R1257" s="6"/>
      <c r="S1257" s="6"/>
    </row>
    <row r="1258" spans="7:19" ht="14.25">
      <c r="G1258" s="6"/>
      <c r="I1258" s="6"/>
      <c r="K1258" s="6"/>
      <c r="L1258" s="6"/>
      <c r="M1258" s="6"/>
      <c r="N1258" s="6"/>
      <c r="O1258" s="6"/>
      <c r="P1258" s="6"/>
      <c r="Q1258" s="6"/>
      <c r="R1258" s="6"/>
      <c r="S1258" s="6"/>
    </row>
    <row r="1259" spans="7:19" ht="14.25">
      <c r="G1259" s="6"/>
      <c r="I1259" s="6"/>
      <c r="K1259" s="6"/>
      <c r="L1259" s="6"/>
      <c r="M1259" s="6"/>
      <c r="N1259" s="6"/>
      <c r="O1259" s="6"/>
      <c r="P1259" s="6"/>
      <c r="Q1259" s="6"/>
      <c r="R1259" s="6"/>
      <c r="S1259" s="6"/>
    </row>
    <row r="1260" spans="7:19" ht="14.25">
      <c r="G1260" s="6"/>
      <c r="I1260" s="6"/>
      <c r="K1260" s="6"/>
      <c r="L1260" s="6"/>
      <c r="M1260" s="6"/>
      <c r="N1260" s="6"/>
      <c r="O1260" s="6"/>
      <c r="P1260" s="6"/>
      <c r="Q1260" s="6"/>
      <c r="R1260" s="6"/>
      <c r="S1260" s="6"/>
    </row>
    <row r="1261" spans="7:19" ht="14.25">
      <c r="G1261" s="6"/>
      <c r="I1261" s="6"/>
      <c r="K1261" s="6"/>
      <c r="L1261" s="6"/>
      <c r="M1261" s="6"/>
      <c r="N1261" s="6"/>
      <c r="O1261" s="6"/>
      <c r="P1261" s="6"/>
      <c r="Q1261" s="6"/>
      <c r="R1261" s="6"/>
      <c r="S1261" s="6"/>
    </row>
    <row r="1262" spans="7:19" ht="14.25">
      <c r="G1262" s="6"/>
      <c r="I1262" s="6"/>
      <c r="K1262" s="6"/>
      <c r="L1262" s="6"/>
      <c r="M1262" s="6"/>
      <c r="N1262" s="6"/>
      <c r="O1262" s="6"/>
      <c r="P1262" s="6"/>
      <c r="Q1262" s="6"/>
      <c r="R1262" s="6"/>
      <c r="S1262" s="6"/>
    </row>
    <row r="1263" spans="7:19" ht="14.25">
      <c r="G1263" s="6"/>
      <c r="I1263" s="6"/>
      <c r="K1263" s="6"/>
      <c r="L1263" s="6"/>
      <c r="M1263" s="6"/>
      <c r="N1263" s="6"/>
      <c r="O1263" s="6"/>
      <c r="P1263" s="6"/>
      <c r="Q1263" s="6"/>
      <c r="R1263" s="6"/>
      <c r="S1263" s="6"/>
    </row>
    <row r="1264" spans="7:19" ht="14.25">
      <c r="G1264" s="6"/>
      <c r="I1264" s="6"/>
      <c r="K1264" s="6"/>
      <c r="L1264" s="6"/>
      <c r="M1264" s="6"/>
      <c r="N1264" s="6"/>
      <c r="O1264" s="6"/>
      <c r="P1264" s="6"/>
      <c r="Q1264" s="6"/>
      <c r="R1264" s="6"/>
      <c r="S1264" s="6"/>
    </row>
    <row r="1265" spans="7:19" ht="14.25">
      <c r="G1265" s="6"/>
      <c r="I1265" s="6"/>
      <c r="K1265" s="6"/>
      <c r="L1265" s="6"/>
      <c r="M1265" s="6"/>
      <c r="N1265" s="6"/>
      <c r="O1265" s="6"/>
      <c r="P1265" s="6"/>
      <c r="Q1265" s="6"/>
      <c r="R1265" s="6"/>
      <c r="S1265" s="6"/>
    </row>
    <row r="1266" spans="7:19" ht="14.25">
      <c r="G1266" s="6"/>
      <c r="I1266" s="6"/>
      <c r="K1266" s="6"/>
      <c r="L1266" s="6"/>
      <c r="M1266" s="6"/>
      <c r="N1266" s="6"/>
      <c r="O1266" s="6"/>
      <c r="P1266" s="6"/>
      <c r="Q1266" s="6"/>
      <c r="R1266" s="6"/>
      <c r="S1266" s="6"/>
    </row>
    <row r="1267" spans="7:19" ht="14.25">
      <c r="G1267" s="6"/>
      <c r="I1267" s="6"/>
      <c r="K1267" s="6"/>
      <c r="L1267" s="6"/>
      <c r="M1267" s="6"/>
      <c r="N1267" s="6"/>
      <c r="O1267" s="6"/>
      <c r="P1267" s="6"/>
      <c r="Q1267" s="6"/>
      <c r="R1267" s="6"/>
      <c r="S1267" s="6"/>
    </row>
    <row r="1268" spans="7:19" ht="14.25">
      <c r="G1268" s="6"/>
      <c r="I1268" s="6"/>
      <c r="K1268" s="6"/>
      <c r="L1268" s="6"/>
      <c r="M1268" s="6"/>
      <c r="N1268" s="6"/>
      <c r="O1268" s="6"/>
      <c r="P1268" s="6"/>
      <c r="Q1268" s="6"/>
      <c r="R1268" s="6"/>
      <c r="S1268" s="6"/>
    </row>
    <row r="1269" spans="7:19" ht="14.25">
      <c r="G1269" s="6"/>
      <c r="I1269" s="6"/>
      <c r="K1269" s="6"/>
      <c r="L1269" s="6"/>
      <c r="M1269" s="6"/>
      <c r="N1269" s="6"/>
      <c r="O1269" s="6"/>
      <c r="P1269" s="6"/>
      <c r="Q1269" s="6"/>
      <c r="R1269" s="6"/>
      <c r="S1269" s="6"/>
    </row>
    <row r="1270" spans="7:19" ht="14.25">
      <c r="G1270" s="6"/>
      <c r="I1270" s="6"/>
      <c r="K1270" s="6"/>
      <c r="L1270" s="6"/>
      <c r="M1270" s="6"/>
      <c r="N1270" s="6"/>
      <c r="O1270" s="6"/>
      <c r="P1270" s="6"/>
      <c r="Q1270" s="6"/>
      <c r="R1270" s="6"/>
      <c r="S1270" s="6"/>
    </row>
    <row r="1271" spans="7:19" ht="14.25">
      <c r="G1271" s="6"/>
      <c r="I1271" s="6"/>
      <c r="K1271" s="6"/>
      <c r="L1271" s="6"/>
      <c r="M1271" s="6"/>
      <c r="N1271" s="6"/>
      <c r="O1271" s="6"/>
      <c r="P1271" s="6"/>
      <c r="Q1271" s="6"/>
      <c r="R1271" s="6"/>
      <c r="S1271" s="6"/>
    </row>
    <row r="1272" spans="7:19" ht="14.25">
      <c r="G1272" s="6"/>
      <c r="I1272" s="6"/>
      <c r="K1272" s="6"/>
      <c r="L1272" s="6"/>
      <c r="M1272" s="6"/>
      <c r="N1272" s="6"/>
      <c r="O1272" s="6"/>
      <c r="P1272" s="6"/>
      <c r="Q1272" s="6"/>
      <c r="R1272" s="6"/>
      <c r="S1272" s="6"/>
    </row>
    <row r="1273" spans="7:19" ht="14.25">
      <c r="G1273" s="6"/>
      <c r="I1273" s="6"/>
      <c r="K1273" s="6"/>
      <c r="L1273" s="6"/>
      <c r="M1273" s="6"/>
      <c r="N1273" s="6"/>
      <c r="O1273" s="6"/>
      <c r="P1273" s="6"/>
      <c r="Q1273" s="6"/>
      <c r="R1273" s="6"/>
      <c r="S1273" s="6"/>
    </row>
    <row r="1274" spans="7:19" ht="14.25">
      <c r="G1274" s="6"/>
      <c r="I1274" s="6"/>
      <c r="K1274" s="6"/>
      <c r="L1274" s="6"/>
      <c r="M1274" s="6"/>
      <c r="N1274" s="6"/>
      <c r="O1274" s="6"/>
      <c r="P1274" s="6"/>
      <c r="Q1274" s="6"/>
      <c r="R1274" s="6"/>
      <c r="S1274" s="6"/>
    </row>
    <row r="1275" spans="7:19" ht="14.25">
      <c r="G1275" s="6"/>
      <c r="I1275" s="6"/>
      <c r="K1275" s="6"/>
      <c r="L1275" s="6"/>
      <c r="M1275" s="6"/>
      <c r="N1275" s="6"/>
      <c r="O1275" s="6"/>
      <c r="P1275" s="6"/>
      <c r="Q1275" s="6"/>
      <c r="R1275" s="6"/>
      <c r="S1275" s="6"/>
    </row>
    <row r="1276" spans="7:19" ht="14.25">
      <c r="G1276" s="6"/>
      <c r="I1276" s="6"/>
      <c r="K1276" s="6"/>
      <c r="L1276" s="6"/>
      <c r="M1276" s="6"/>
      <c r="N1276" s="6"/>
      <c r="O1276" s="6"/>
      <c r="P1276" s="6"/>
      <c r="Q1276" s="6"/>
      <c r="R1276" s="6"/>
      <c r="S1276" s="6"/>
    </row>
    <row r="1277" spans="7:19" ht="14.25">
      <c r="G1277" s="6"/>
      <c r="I1277" s="6"/>
      <c r="K1277" s="6"/>
      <c r="L1277" s="6"/>
      <c r="M1277" s="6"/>
      <c r="N1277" s="6"/>
      <c r="O1277" s="6"/>
      <c r="P1277" s="6"/>
      <c r="Q1277" s="6"/>
      <c r="R1277" s="6"/>
      <c r="S1277" s="6"/>
    </row>
    <row r="1278" spans="7:19" ht="14.25">
      <c r="G1278" s="6"/>
      <c r="I1278" s="6"/>
      <c r="K1278" s="6"/>
      <c r="L1278" s="6"/>
      <c r="M1278" s="6"/>
      <c r="N1278" s="6"/>
      <c r="O1278" s="6"/>
      <c r="P1278" s="6"/>
      <c r="Q1278" s="6"/>
      <c r="R1278" s="6"/>
      <c r="S1278" s="6"/>
    </row>
    <row r="1279" spans="7:19" ht="14.25">
      <c r="G1279" s="6"/>
      <c r="I1279" s="6"/>
      <c r="K1279" s="6"/>
      <c r="L1279" s="6"/>
      <c r="M1279" s="6"/>
      <c r="N1279" s="6"/>
      <c r="O1279" s="6"/>
      <c r="P1279" s="6"/>
      <c r="Q1279" s="6"/>
      <c r="R1279" s="6"/>
      <c r="S1279" s="6"/>
    </row>
    <row r="1280" spans="7:19" ht="14.25">
      <c r="G1280" s="6"/>
      <c r="I1280" s="6"/>
      <c r="K1280" s="6"/>
      <c r="L1280" s="6"/>
      <c r="M1280" s="6"/>
      <c r="N1280" s="6"/>
      <c r="O1280" s="6"/>
      <c r="P1280" s="6"/>
      <c r="Q1280" s="6"/>
      <c r="R1280" s="6"/>
      <c r="S1280" s="6"/>
    </row>
    <row r="1281" spans="7:19" ht="14.25">
      <c r="G1281" s="6"/>
      <c r="I1281" s="6"/>
      <c r="K1281" s="6"/>
      <c r="L1281" s="6"/>
      <c r="M1281" s="6"/>
      <c r="N1281" s="6"/>
      <c r="O1281" s="6"/>
      <c r="P1281" s="6"/>
      <c r="Q1281" s="6"/>
      <c r="R1281" s="6"/>
      <c r="S1281" s="6"/>
    </row>
    <row r="1282" spans="7:19" ht="14.25">
      <c r="G1282" s="6"/>
      <c r="I1282" s="6"/>
      <c r="K1282" s="6"/>
      <c r="L1282" s="6"/>
      <c r="M1282" s="6"/>
      <c r="N1282" s="6"/>
      <c r="O1282" s="6"/>
      <c r="P1282" s="6"/>
      <c r="Q1282" s="6"/>
      <c r="R1282" s="6"/>
      <c r="S1282" s="6"/>
    </row>
    <row r="1283" spans="7:19" ht="14.25">
      <c r="G1283" s="6"/>
      <c r="I1283" s="6"/>
      <c r="K1283" s="6"/>
      <c r="L1283" s="6"/>
      <c r="M1283" s="6"/>
      <c r="N1283" s="6"/>
      <c r="O1283" s="6"/>
      <c r="P1283" s="6"/>
      <c r="Q1283" s="6"/>
      <c r="R1283" s="6"/>
      <c r="S1283" s="6"/>
    </row>
    <row r="1284" spans="7:19" ht="14.25">
      <c r="G1284" s="6"/>
      <c r="I1284" s="6"/>
      <c r="K1284" s="6"/>
      <c r="L1284" s="6"/>
      <c r="M1284" s="6"/>
      <c r="N1284" s="6"/>
      <c r="O1284" s="6"/>
      <c r="P1284" s="6"/>
      <c r="Q1284" s="6"/>
      <c r="R1284" s="6"/>
      <c r="S1284" s="6"/>
    </row>
    <row r="1285" spans="7:19" ht="14.25">
      <c r="G1285" s="6"/>
      <c r="I1285" s="6"/>
      <c r="K1285" s="6"/>
      <c r="L1285" s="6"/>
      <c r="M1285" s="6"/>
      <c r="N1285" s="6"/>
      <c r="O1285" s="6"/>
      <c r="P1285" s="6"/>
      <c r="Q1285" s="6"/>
      <c r="R1285" s="6"/>
      <c r="S1285" s="6"/>
    </row>
    <row r="1286" spans="7:19" ht="14.25">
      <c r="G1286" s="6"/>
      <c r="I1286" s="6"/>
      <c r="K1286" s="6"/>
      <c r="L1286" s="6"/>
      <c r="M1286" s="6"/>
      <c r="N1286" s="6"/>
      <c r="O1286" s="6"/>
      <c r="P1286" s="6"/>
      <c r="Q1286" s="6"/>
      <c r="R1286" s="6"/>
      <c r="S1286" s="6"/>
    </row>
    <row r="1287" spans="7:19" ht="14.25">
      <c r="G1287" s="6"/>
      <c r="I1287" s="6"/>
      <c r="K1287" s="6"/>
      <c r="L1287" s="6"/>
      <c r="M1287" s="6"/>
      <c r="N1287" s="6"/>
      <c r="O1287" s="6"/>
      <c r="P1287" s="6"/>
      <c r="Q1287" s="6"/>
      <c r="R1287" s="6"/>
      <c r="S1287" s="6"/>
    </row>
    <row r="1288" spans="7:19" ht="14.25">
      <c r="G1288" s="6"/>
      <c r="I1288" s="6"/>
      <c r="K1288" s="6"/>
      <c r="L1288" s="6"/>
      <c r="M1288" s="6"/>
      <c r="N1288" s="6"/>
      <c r="O1288" s="6"/>
      <c r="P1288" s="6"/>
      <c r="Q1288" s="6"/>
      <c r="R1288" s="6"/>
      <c r="S1288" s="6"/>
    </row>
    <row r="1289" spans="7:19" ht="14.25">
      <c r="G1289" s="6"/>
      <c r="I1289" s="6"/>
      <c r="K1289" s="6"/>
      <c r="L1289" s="6"/>
      <c r="M1289" s="6"/>
      <c r="N1289" s="6"/>
      <c r="O1289" s="6"/>
      <c r="P1289" s="6"/>
      <c r="Q1289" s="6"/>
      <c r="R1289" s="6"/>
      <c r="S1289" s="6"/>
    </row>
    <row r="1290" spans="7:19" ht="14.25">
      <c r="G1290" s="6"/>
      <c r="I1290" s="6"/>
      <c r="K1290" s="6"/>
      <c r="L1290" s="6"/>
      <c r="M1290" s="6"/>
      <c r="N1290" s="6"/>
      <c r="O1290" s="6"/>
      <c r="P1290" s="6"/>
      <c r="Q1290" s="6"/>
      <c r="R1290" s="6"/>
      <c r="S1290" s="6"/>
    </row>
    <row r="1291" spans="7:19" ht="14.25">
      <c r="G1291" s="6"/>
      <c r="I1291" s="6"/>
      <c r="K1291" s="6"/>
      <c r="L1291" s="6"/>
      <c r="M1291" s="6"/>
      <c r="N1291" s="6"/>
      <c r="O1291" s="6"/>
      <c r="P1291" s="6"/>
      <c r="Q1291" s="6"/>
      <c r="R1291" s="6"/>
      <c r="S1291" s="6"/>
    </row>
    <row r="1292" spans="7:19" ht="14.25">
      <c r="G1292" s="6"/>
      <c r="I1292" s="6"/>
      <c r="K1292" s="6"/>
      <c r="L1292" s="6"/>
      <c r="M1292" s="6"/>
      <c r="N1292" s="6"/>
      <c r="O1292" s="6"/>
      <c r="P1292" s="6"/>
      <c r="Q1292" s="6"/>
      <c r="R1292" s="6"/>
      <c r="S1292" s="6"/>
    </row>
    <row r="1293" spans="7:19" ht="14.25">
      <c r="G1293" s="6"/>
      <c r="I1293" s="6"/>
      <c r="K1293" s="6"/>
      <c r="L1293" s="6"/>
      <c r="M1293" s="6"/>
      <c r="N1293" s="6"/>
      <c r="O1293" s="6"/>
      <c r="P1293" s="6"/>
      <c r="Q1293" s="6"/>
      <c r="R1293" s="6"/>
      <c r="S1293" s="6"/>
    </row>
    <row r="1294" spans="7:19" ht="14.25">
      <c r="G1294" s="6"/>
      <c r="I1294" s="6"/>
      <c r="K1294" s="6"/>
      <c r="L1294" s="6"/>
      <c r="M1294" s="6"/>
      <c r="N1294" s="6"/>
      <c r="O1294" s="6"/>
      <c r="P1294" s="6"/>
      <c r="Q1294" s="6"/>
      <c r="R1294" s="6"/>
      <c r="S1294" s="6"/>
    </row>
    <row r="1295" spans="7:19" ht="14.25">
      <c r="G1295" s="6"/>
      <c r="I1295" s="6"/>
      <c r="K1295" s="6"/>
      <c r="L1295" s="6"/>
      <c r="M1295" s="6"/>
      <c r="N1295" s="6"/>
      <c r="O1295" s="6"/>
      <c r="P1295" s="6"/>
      <c r="Q1295" s="6"/>
      <c r="R1295" s="6"/>
      <c r="S1295" s="6"/>
    </row>
    <row r="1296" spans="7:19" ht="14.25">
      <c r="G1296" s="6"/>
      <c r="I1296" s="6"/>
      <c r="K1296" s="6"/>
      <c r="L1296" s="6"/>
      <c r="M1296" s="6"/>
      <c r="N1296" s="6"/>
      <c r="O1296" s="6"/>
      <c r="P1296" s="6"/>
      <c r="Q1296" s="6"/>
      <c r="R1296" s="6"/>
      <c r="S1296" s="6"/>
    </row>
    <row r="1297" spans="7:19" ht="14.25">
      <c r="G1297" s="6"/>
      <c r="I1297" s="6"/>
      <c r="K1297" s="6"/>
      <c r="L1297" s="6"/>
      <c r="M1297" s="6"/>
      <c r="N1297" s="6"/>
      <c r="O1297" s="6"/>
      <c r="P1297" s="6"/>
      <c r="Q1297" s="6"/>
      <c r="R1297" s="6"/>
      <c r="S1297" s="6"/>
    </row>
    <row r="1298" spans="7:19" ht="14.25">
      <c r="G1298" s="6"/>
      <c r="I1298" s="6"/>
      <c r="K1298" s="6"/>
      <c r="L1298" s="6"/>
      <c r="M1298" s="6"/>
      <c r="N1298" s="6"/>
      <c r="O1298" s="6"/>
      <c r="P1298" s="6"/>
      <c r="Q1298" s="6"/>
      <c r="R1298" s="6"/>
      <c r="S1298" s="6"/>
    </row>
    <row r="1299" spans="7:19" ht="14.25">
      <c r="G1299" s="6"/>
      <c r="I1299" s="6"/>
      <c r="K1299" s="6"/>
      <c r="L1299" s="6"/>
      <c r="M1299" s="6"/>
      <c r="N1299" s="6"/>
      <c r="O1299" s="6"/>
      <c r="P1299" s="6"/>
      <c r="Q1299" s="6"/>
      <c r="R1299" s="6"/>
      <c r="S1299" s="6"/>
    </row>
    <row r="1300" spans="7:19" ht="14.25">
      <c r="G1300" s="6"/>
      <c r="I1300" s="6"/>
      <c r="K1300" s="6"/>
      <c r="L1300" s="6"/>
      <c r="M1300" s="6"/>
      <c r="N1300" s="6"/>
      <c r="O1300" s="6"/>
      <c r="P1300" s="6"/>
      <c r="Q1300" s="6"/>
      <c r="R1300" s="6"/>
      <c r="S1300" s="6"/>
    </row>
    <row r="1301" spans="7:19" ht="14.25">
      <c r="G1301" s="6"/>
      <c r="I1301" s="6"/>
      <c r="K1301" s="6"/>
      <c r="L1301" s="6"/>
      <c r="M1301" s="6"/>
      <c r="N1301" s="6"/>
      <c r="O1301" s="6"/>
      <c r="P1301" s="6"/>
      <c r="Q1301" s="6"/>
      <c r="R1301" s="6"/>
      <c r="S1301" s="6"/>
    </row>
    <row r="1302" spans="7:19" ht="14.25">
      <c r="G1302" s="6"/>
      <c r="I1302" s="6"/>
      <c r="K1302" s="6"/>
      <c r="L1302" s="6"/>
      <c r="M1302" s="6"/>
      <c r="N1302" s="6"/>
      <c r="O1302" s="6"/>
      <c r="P1302" s="6"/>
      <c r="Q1302" s="6"/>
      <c r="R1302" s="6"/>
      <c r="S1302" s="6"/>
    </row>
    <row r="1303" spans="7:19" ht="14.25">
      <c r="G1303" s="6"/>
      <c r="I1303" s="6"/>
      <c r="K1303" s="6"/>
      <c r="L1303" s="6"/>
      <c r="M1303" s="6"/>
      <c r="N1303" s="6"/>
      <c r="O1303" s="6"/>
      <c r="P1303" s="6"/>
      <c r="Q1303" s="6"/>
      <c r="R1303" s="6"/>
      <c r="S1303" s="6"/>
    </row>
    <row r="1304" spans="7:19" ht="14.25">
      <c r="G1304" s="6"/>
      <c r="I1304" s="6"/>
      <c r="K1304" s="6"/>
      <c r="L1304" s="6"/>
      <c r="M1304" s="6"/>
      <c r="N1304" s="6"/>
      <c r="O1304" s="6"/>
      <c r="P1304" s="6"/>
      <c r="Q1304" s="6"/>
      <c r="R1304" s="6"/>
      <c r="S1304" s="6"/>
    </row>
    <row r="1305" spans="7:19" ht="14.25">
      <c r="G1305" s="6"/>
      <c r="I1305" s="6"/>
      <c r="K1305" s="6"/>
      <c r="L1305" s="6"/>
      <c r="M1305" s="6"/>
      <c r="N1305" s="6"/>
      <c r="O1305" s="6"/>
      <c r="P1305" s="6"/>
      <c r="Q1305" s="6"/>
      <c r="R1305" s="6"/>
      <c r="S1305" s="6"/>
    </row>
    <row r="1306" spans="7:19" ht="14.25">
      <c r="G1306" s="6"/>
      <c r="I1306" s="6"/>
      <c r="K1306" s="6"/>
      <c r="L1306" s="6"/>
      <c r="M1306" s="6"/>
      <c r="N1306" s="6"/>
      <c r="O1306" s="6"/>
      <c r="P1306" s="6"/>
      <c r="Q1306" s="6"/>
      <c r="R1306" s="6"/>
      <c r="S1306" s="6"/>
    </row>
    <row r="1307" spans="7:19" ht="14.25">
      <c r="G1307" s="6"/>
      <c r="I1307" s="6"/>
      <c r="K1307" s="6"/>
      <c r="L1307" s="6"/>
      <c r="M1307" s="6"/>
      <c r="N1307" s="6"/>
      <c r="O1307" s="6"/>
      <c r="P1307" s="6"/>
      <c r="Q1307" s="6"/>
      <c r="R1307" s="6"/>
      <c r="S1307" s="6"/>
    </row>
    <row r="1308" spans="7:19" ht="14.25">
      <c r="G1308" s="6"/>
      <c r="I1308" s="6"/>
      <c r="K1308" s="6"/>
      <c r="L1308" s="6"/>
      <c r="M1308" s="6"/>
      <c r="N1308" s="6"/>
      <c r="O1308" s="6"/>
      <c r="P1308" s="6"/>
      <c r="Q1308" s="6"/>
      <c r="R1308" s="6"/>
      <c r="S1308" s="6"/>
    </row>
    <row r="1309" spans="7:19" ht="14.25">
      <c r="G1309" s="6"/>
      <c r="I1309" s="6"/>
      <c r="K1309" s="6"/>
      <c r="L1309" s="6"/>
      <c r="M1309" s="6"/>
      <c r="N1309" s="6"/>
      <c r="O1309" s="6"/>
      <c r="P1309" s="6"/>
      <c r="Q1309" s="6"/>
      <c r="R1309" s="6"/>
      <c r="S1309" s="6"/>
    </row>
    <row r="1310" spans="7:19" ht="14.25">
      <c r="G1310" s="6"/>
      <c r="I1310" s="6"/>
      <c r="K1310" s="6"/>
      <c r="L1310" s="6"/>
      <c r="M1310" s="6"/>
      <c r="N1310" s="6"/>
      <c r="O1310" s="6"/>
      <c r="P1310" s="6"/>
      <c r="Q1310" s="6"/>
      <c r="R1310" s="6"/>
      <c r="S1310" s="6"/>
    </row>
    <row r="1311" spans="7:19" ht="14.25">
      <c r="G1311" s="6"/>
      <c r="I1311" s="6"/>
      <c r="K1311" s="6"/>
      <c r="L1311" s="6"/>
      <c r="M1311" s="6"/>
      <c r="N1311" s="6"/>
      <c r="O1311" s="6"/>
      <c r="P1311" s="6"/>
      <c r="Q1311" s="6"/>
      <c r="R1311" s="6"/>
      <c r="S1311" s="6"/>
    </row>
    <row r="1312" spans="7:19" ht="14.25">
      <c r="G1312" s="6"/>
      <c r="I1312" s="6"/>
      <c r="K1312" s="6"/>
      <c r="L1312" s="6"/>
      <c r="M1312" s="6"/>
      <c r="N1312" s="6"/>
      <c r="O1312" s="6"/>
      <c r="P1312" s="6"/>
      <c r="Q1312" s="6"/>
      <c r="R1312" s="6"/>
      <c r="S1312" s="6"/>
    </row>
    <row r="1313" spans="7:19" ht="14.25">
      <c r="G1313" s="6"/>
      <c r="I1313" s="6"/>
      <c r="K1313" s="6"/>
      <c r="L1313" s="6"/>
      <c r="M1313" s="6"/>
      <c r="N1313" s="6"/>
      <c r="O1313" s="6"/>
      <c r="P1313" s="6"/>
      <c r="Q1313" s="6"/>
      <c r="R1313" s="6"/>
      <c r="S1313" s="6"/>
    </row>
    <row r="1314" spans="7:19" ht="14.25">
      <c r="G1314" s="6"/>
      <c r="I1314" s="6"/>
      <c r="K1314" s="6"/>
      <c r="L1314" s="6"/>
      <c r="M1314" s="6"/>
      <c r="N1314" s="6"/>
      <c r="O1314" s="6"/>
      <c r="P1314" s="6"/>
      <c r="Q1314" s="6"/>
      <c r="R1314" s="6"/>
      <c r="S1314" s="6"/>
    </row>
    <row r="1315" spans="7:19" ht="14.25">
      <c r="G1315" s="6"/>
      <c r="I1315" s="6"/>
      <c r="K1315" s="6"/>
      <c r="L1315" s="6"/>
      <c r="M1315" s="6"/>
      <c r="N1315" s="6"/>
      <c r="O1315" s="6"/>
      <c r="P1315" s="6"/>
      <c r="Q1315" s="6"/>
      <c r="R1315" s="6"/>
      <c r="S1315" s="6"/>
    </row>
    <row r="1316" spans="7:19" ht="14.25">
      <c r="G1316" s="6"/>
      <c r="I1316" s="6"/>
      <c r="K1316" s="6"/>
      <c r="L1316" s="6"/>
      <c r="M1316" s="6"/>
      <c r="N1316" s="6"/>
      <c r="O1316" s="6"/>
      <c r="P1316" s="6"/>
      <c r="Q1316" s="6"/>
      <c r="R1316" s="6"/>
      <c r="S1316" s="6"/>
    </row>
    <row r="1317" spans="7:19" ht="14.25">
      <c r="G1317" s="6"/>
      <c r="I1317" s="6"/>
      <c r="K1317" s="6"/>
      <c r="L1317" s="6"/>
      <c r="M1317" s="6"/>
      <c r="N1317" s="6"/>
      <c r="O1317" s="6"/>
      <c r="P1317" s="6"/>
      <c r="Q1317" s="6"/>
      <c r="R1317" s="6"/>
      <c r="S1317" s="6"/>
    </row>
    <row r="1318" spans="7:19" ht="14.25">
      <c r="G1318" s="6"/>
      <c r="I1318" s="6"/>
      <c r="K1318" s="6"/>
      <c r="L1318" s="6"/>
      <c r="M1318" s="6"/>
      <c r="N1318" s="6"/>
      <c r="O1318" s="6"/>
      <c r="P1318" s="6"/>
      <c r="Q1318" s="6"/>
      <c r="R1318" s="6"/>
      <c r="S1318" s="6"/>
    </row>
    <row r="1319" spans="7:19" ht="14.25">
      <c r="G1319" s="6"/>
      <c r="I1319" s="6"/>
      <c r="K1319" s="6"/>
      <c r="L1319" s="6"/>
      <c r="M1319" s="6"/>
      <c r="N1319" s="6"/>
      <c r="O1319" s="6"/>
      <c r="P1319" s="6"/>
      <c r="Q1319" s="6"/>
      <c r="R1319" s="6"/>
      <c r="S1319" s="6"/>
    </row>
    <row r="1320" spans="7:19" ht="14.25">
      <c r="G1320" s="6"/>
      <c r="I1320" s="6"/>
      <c r="K1320" s="6"/>
      <c r="L1320" s="6"/>
      <c r="M1320" s="6"/>
      <c r="N1320" s="6"/>
      <c r="O1320" s="6"/>
      <c r="P1320" s="6"/>
      <c r="Q1320" s="6"/>
      <c r="R1320" s="6"/>
      <c r="S1320" s="6"/>
    </row>
    <row r="1321" spans="7:19" ht="14.25">
      <c r="G1321" s="6"/>
      <c r="I1321" s="6"/>
      <c r="K1321" s="6"/>
      <c r="L1321" s="6"/>
      <c r="M1321" s="6"/>
      <c r="N1321" s="6"/>
      <c r="O1321" s="6"/>
      <c r="P1321" s="6"/>
      <c r="Q1321" s="6"/>
      <c r="R1321" s="6"/>
      <c r="S1321" s="6"/>
    </row>
    <row r="1322" spans="7:19" ht="14.25">
      <c r="G1322" s="6"/>
      <c r="I1322" s="6"/>
      <c r="K1322" s="6"/>
      <c r="L1322" s="6"/>
      <c r="M1322" s="6"/>
      <c r="N1322" s="6"/>
      <c r="O1322" s="6"/>
      <c r="P1322" s="6"/>
      <c r="Q1322" s="6"/>
      <c r="R1322" s="6"/>
      <c r="S1322" s="6"/>
    </row>
    <row r="1323" spans="7:19" ht="14.25">
      <c r="G1323" s="6"/>
      <c r="I1323" s="6"/>
      <c r="K1323" s="6"/>
      <c r="L1323" s="6"/>
      <c r="M1323" s="6"/>
      <c r="N1323" s="6"/>
      <c r="O1323" s="6"/>
      <c r="P1323" s="6"/>
      <c r="Q1323" s="6"/>
      <c r="R1323" s="6"/>
      <c r="S1323" s="6"/>
    </row>
    <row r="1324" spans="7:19" ht="14.25">
      <c r="G1324" s="6"/>
      <c r="I1324" s="6"/>
      <c r="K1324" s="6"/>
      <c r="L1324" s="6"/>
      <c r="M1324" s="6"/>
      <c r="N1324" s="6"/>
      <c r="O1324" s="6"/>
      <c r="P1324" s="6"/>
      <c r="Q1324" s="6"/>
      <c r="R1324" s="6"/>
      <c r="S1324" s="6"/>
    </row>
    <row r="1325" spans="7:19" ht="14.25">
      <c r="G1325" s="6"/>
      <c r="I1325" s="6"/>
      <c r="K1325" s="6"/>
      <c r="L1325" s="6"/>
      <c r="M1325" s="6"/>
      <c r="N1325" s="6"/>
      <c r="O1325" s="6"/>
      <c r="P1325" s="6"/>
      <c r="Q1325" s="6"/>
      <c r="R1325" s="6"/>
      <c r="S1325" s="6"/>
    </row>
    <row r="1326" spans="7:19" ht="14.25">
      <c r="G1326" s="6"/>
      <c r="I1326" s="6"/>
      <c r="K1326" s="6"/>
      <c r="L1326" s="6"/>
      <c r="M1326" s="6"/>
      <c r="N1326" s="6"/>
      <c r="O1326" s="6"/>
      <c r="P1326" s="6"/>
      <c r="Q1326" s="6"/>
      <c r="R1326" s="6"/>
      <c r="S1326" s="6"/>
    </row>
    <row r="1327" spans="7:19" ht="14.25">
      <c r="G1327" s="6"/>
      <c r="I1327" s="6"/>
      <c r="K1327" s="6"/>
      <c r="L1327" s="6"/>
      <c r="M1327" s="6"/>
      <c r="N1327" s="6"/>
      <c r="O1327" s="6"/>
      <c r="P1327" s="6"/>
      <c r="Q1327" s="6"/>
      <c r="R1327" s="6"/>
      <c r="S1327" s="6"/>
    </row>
    <row r="1328" spans="7:19" ht="14.25">
      <c r="G1328" s="6"/>
      <c r="I1328" s="6"/>
      <c r="K1328" s="6"/>
      <c r="L1328" s="6"/>
      <c r="M1328" s="6"/>
      <c r="N1328" s="6"/>
      <c r="O1328" s="6"/>
      <c r="P1328" s="6"/>
      <c r="Q1328" s="6"/>
      <c r="R1328" s="6"/>
      <c r="S1328" s="6"/>
    </row>
    <row r="1329" spans="7:19" ht="14.25">
      <c r="G1329" s="6"/>
      <c r="I1329" s="6"/>
      <c r="K1329" s="6"/>
      <c r="L1329" s="6"/>
      <c r="M1329" s="6"/>
      <c r="N1329" s="6"/>
      <c r="O1329" s="6"/>
      <c r="P1329" s="6"/>
      <c r="Q1329" s="6"/>
      <c r="R1329" s="6"/>
      <c r="S1329" s="6"/>
    </row>
    <row r="1330" spans="7:19" ht="14.25">
      <c r="G1330" s="6"/>
      <c r="I1330" s="6"/>
      <c r="K1330" s="6"/>
      <c r="L1330" s="6"/>
      <c r="M1330" s="6"/>
      <c r="N1330" s="6"/>
      <c r="O1330" s="6"/>
      <c r="P1330" s="6"/>
      <c r="Q1330" s="6"/>
      <c r="R1330" s="6"/>
      <c r="S1330" s="6"/>
    </row>
    <row r="1331" spans="7:19" ht="14.25">
      <c r="G1331" s="6"/>
      <c r="I1331" s="6"/>
      <c r="K1331" s="6"/>
      <c r="L1331" s="6"/>
      <c r="M1331" s="6"/>
      <c r="N1331" s="6"/>
      <c r="O1331" s="6"/>
      <c r="P1331" s="6"/>
      <c r="Q1331" s="6"/>
      <c r="R1331" s="6"/>
      <c r="S1331" s="6"/>
    </row>
    <row r="1332" spans="7:19" ht="14.25">
      <c r="G1332" s="6"/>
      <c r="I1332" s="6"/>
      <c r="K1332" s="6"/>
      <c r="L1332" s="6"/>
      <c r="M1332" s="6"/>
      <c r="N1332" s="6"/>
      <c r="O1332" s="6"/>
      <c r="P1332" s="6"/>
      <c r="Q1332" s="6"/>
      <c r="R1332" s="6"/>
      <c r="S1332" s="6"/>
    </row>
    <row r="1333" spans="7:19" ht="14.25">
      <c r="G1333" s="6"/>
      <c r="I1333" s="6"/>
      <c r="K1333" s="6"/>
      <c r="L1333" s="6"/>
      <c r="M1333" s="6"/>
      <c r="N1333" s="6"/>
      <c r="O1333" s="6"/>
      <c r="P1333" s="6"/>
      <c r="Q1333" s="6"/>
      <c r="R1333" s="6"/>
      <c r="S1333" s="6"/>
    </row>
    <row r="1334" spans="7:19" ht="14.25">
      <c r="G1334" s="6"/>
      <c r="I1334" s="6"/>
      <c r="K1334" s="6"/>
      <c r="L1334" s="6"/>
      <c r="M1334" s="6"/>
      <c r="N1334" s="6"/>
      <c r="O1334" s="6"/>
      <c r="P1334" s="6"/>
      <c r="Q1334" s="6"/>
      <c r="R1334" s="6"/>
      <c r="S1334" s="6"/>
    </row>
    <row r="1335" spans="7:19" ht="14.25">
      <c r="G1335" s="6"/>
      <c r="I1335" s="6"/>
      <c r="K1335" s="6"/>
      <c r="L1335" s="6"/>
      <c r="M1335" s="6"/>
      <c r="N1335" s="6"/>
      <c r="O1335" s="6"/>
      <c r="P1335" s="6"/>
      <c r="Q1335" s="6"/>
      <c r="R1335" s="6"/>
      <c r="S1335" s="6"/>
    </row>
    <row r="1336" spans="7:19" ht="14.25">
      <c r="G1336" s="6"/>
      <c r="I1336" s="6"/>
      <c r="K1336" s="6"/>
      <c r="L1336" s="6"/>
      <c r="M1336" s="6"/>
      <c r="N1336" s="6"/>
      <c r="O1336" s="6"/>
      <c r="P1336" s="6"/>
      <c r="Q1336" s="6"/>
      <c r="R1336" s="6"/>
      <c r="S1336" s="6"/>
    </row>
    <row r="1337" spans="7:19" ht="14.25">
      <c r="G1337" s="6"/>
      <c r="I1337" s="6"/>
      <c r="K1337" s="6"/>
      <c r="L1337" s="6"/>
      <c r="M1337" s="6"/>
      <c r="N1337" s="6"/>
      <c r="O1337" s="6"/>
      <c r="P1337" s="6"/>
      <c r="Q1337" s="6"/>
      <c r="R1337" s="6"/>
      <c r="S1337" s="6"/>
    </row>
    <row r="1338" spans="7:19" ht="14.25">
      <c r="G1338" s="6"/>
      <c r="I1338" s="6"/>
      <c r="K1338" s="6"/>
      <c r="L1338" s="6"/>
      <c r="M1338" s="6"/>
      <c r="N1338" s="6"/>
      <c r="O1338" s="6"/>
      <c r="P1338" s="6"/>
      <c r="Q1338" s="6"/>
      <c r="R1338" s="6"/>
      <c r="S1338" s="6"/>
    </row>
    <row r="1339" spans="7:19" ht="14.25">
      <c r="G1339" s="6"/>
      <c r="I1339" s="6"/>
      <c r="K1339" s="6"/>
      <c r="L1339" s="6"/>
      <c r="M1339" s="6"/>
      <c r="N1339" s="6"/>
      <c r="O1339" s="6"/>
      <c r="P1339" s="6"/>
      <c r="Q1339" s="6"/>
      <c r="R1339" s="6"/>
      <c r="S1339" s="6"/>
    </row>
    <row r="1340" spans="7:19" ht="14.25">
      <c r="G1340" s="6"/>
      <c r="I1340" s="6"/>
      <c r="K1340" s="6"/>
      <c r="L1340" s="6"/>
      <c r="M1340" s="6"/>
      <c r="N1340" s="6"/>
      <c r="O1340" s="6"/>
      <c r="P1340" s="6"/>
      <c r="Q1340" s="6"/>
      <c r="R1340" s="6"/>
      <c r="S1340" s="6"/>
    </row>
    <row r="1341" spans="7:19" ht="14.25">
      <c r="G1341" s="6"/>
      <c r="I1341" s="6"/>
      <c r="K1341" s="6"/>
      <c r="L1341" s="6"/>
      <c r="M1341" s="6"/>
      <c r="N1341" s="6"/>
      <c r="O1341" s="6"/>
      <c r="P1341" s="6"/>
      <c r="Q1341" s="6"/>
      <c r="R1341" s="6"/>
      <c r="S1341" s="6"/>
    </row>
    <row r="1342" spans="7:19" ht="14.25">
      <c r="G1342" s="6"/>
      <c r="I1342" s="6"/>
      <c r="K1342" s="6"/>
      <c r="L1342" s="6"/>
      <c r="M1342" s="6"/>
      <c r="N1342" s="6"/>
      <c r="O1342" s="6"/>
      <c r="P1342" s="6"/>
      <c r="Q1342" s="6"/>
      <c r="R1342" s="6"/>
      <c r="S1342" s="6"/>
    </row>
    <row r="1343" spans="7:19" ht="14.25">
      <c r="G1343" s="6"/>
      <c r="I1343" s="6"/>
      <c r="K1343" s="6"/>
      <c r="L1343" s="6"/>
      <c r="M1343" s="6"/>
      <c r="N1343" s="6"/>
      <c r="O1343" s="6"/>
      <c r="P1343" s="6"/>
      <c r="Q1343" s="6"/>
      <c r="R1343" s="6"/>
      <c r="S1343" s="6"/>
    </row>
    <row r="1344" spans="7:19" ht="14.25">
      <c r="G1344" s="6"/>
      <c r="I1344" s="6"/>
      <c r="K1344" s="6"/>
      <c r="L1344" s="6"/>
      <c r="M1344" s="6"/>
      <c r="N1344" s="6"/>
      <c r="O1344" s="6"/>
      <c r="P1344" s="6"/>
      <c r="Q1344" s="6"/>
      <c r="R1344" s="6"/>
      <c r="S1344" s="6"/>
    </row>
    <row r="1345" spans="7:19" ht="14.25">
      <c r="G1345" s="6"/>
      <c r="I1345" s="6"/>
      <c r="K1345" s="6"/>
      <c r="L1345" s="6"/>
      <c r="M1345" s="6"/>
      <c r="N1345" s="6"/>
      <c r="O1345" s="6"/>
      <c r="P1345" s="6"/>
      <c r="Q1345" s="6"/>
      <c r="R1345" s="6"/>
      <c r="S1345" s="6"/>
    </row>
    <row r="1346" spans="7:19" ht="14.25">
      <c r="G1346" s="6"/>
      <c r="I1346" s="6"/>
      <c r="K1346" s="6"/>
      <c r="L1346" s="6"/>
      <c r="M1346" s="6"/>
      <c r="N1346" s="6"/>
      <c r="O1346" s="6"/>
      <c r="P1346" s="6"/>
      <c r="Q1346" s="6"/>
      <c r="R1346" s="6"/>
      <c r="S1346" s="6"/>
    </row>
    <row r="1347" spans="7:19" ht="14.25">
      <c r="G1347" s="6"/>
      <c r="I1347" s="6"/>
      <c r="K1347" s="6"/>
      <c r="L1347" s="6"/>
      <c r="M1347" s="6"/>
      <c r="N1347" s="6"/>
      <c r="O1347" s="6"/>
      <c r="P1347" s="6"/>
      <c r="Q1347" s="6"/>
      <c r="R1347" s="6"/>
      <c r="S1347" s="6"/>
    </row>
    <row r="1348" spans="7:19" ht="14.25">
      <c r="G1348" s="6"/>
      <c r="I1348" s="6"/>
      <c r="K1348" s="6"/>
      <c r="L1348" s="6"/>
      <c r="M1348" s="6"/>
      <c r="N1348" s="6"/>
      <c r="O1348" s="6"/>
      <c r="P1348" s="6"/>
      <c r="Q1348" s="6"/>
      <c r="R1348" s="6"/>
      <c r="S1348" s="6"/>
    </row>
    <row r="1349" spans="7:19" ht="14.25">
      <c r="G1349" s="6"/>
      <c r="I1349" s="6"/>
      <c r="K1349" s="6"/>
      <c r="L1349" s="6"/>
      <c r="M1349" s="6"/>
      <c r="N1349" s="6"/>
      <c r="O1349" s="6"/>
      <c r="P1349" s="6"/>
      <c r="Q1349" s="6"/>
      <c r="R1349" s="6"/>
      <c r="S1349" s="6"/>
    </row>
    <row r="1350" spans="7:19" ht="14.25">
      <c r="G1350" s="6"/>
      <c r="I1350" s="6"/>
      <c r="K1350" s="6"/>
      <c r="L1350" s="6"/>
      <c r="M1350" s="6"/>
      <c r="N1350" s="6"/>
      <c r="O1350" s="6"/>
      <c r="P1350" s="6"/>
      <c r="Q1350" s="6"/>
      <c r="R1350" s="6"/>
      <c r="S1350" s="6"/>
    </row>
    <row r="1351" spans="7:19" ht="14.25">
      <c r="G1351" s="6"/>
      <c r="I1351" s="6"/>
      <c r="K1351" s="6"/>
      <c r="L1351" s="6"/>
      <c r="M1351" s="6"/>
      <c r="N1351" s="6"/>
      <c r="O1351" s="6"/>
      <c r="P1351" s="6"/>
      <c r="Q1351" s="6"/>
      <c r="R1351" s="6"/>
      <c r="S1351" s="6"/>
    </row>
    <row r="1352" spans="7:19" ht="14.25">
      <c r="G1352" s="6"/>
      <c r="I1352" s="6"/>
      <c r="K1352" s="6"/>
      <c r="L1352" s="6"/>
      <c r="M1352" s="6"/>
      <c r="N1352" s="6"/>
      <c r="O1352" s="6"/>
      <c r="P1352" s="6"/>
      <c r="Q1352" s="6"/>
      <c r="R1352" s="6"/>
      <c r="S1352" s="6"/>
    </row>
    <row r="1353" spans="7:19" ht="14.25">
      <c r="G1353" s="6"/>
      <c r="I1353" s="6"/>
      <c r="K1353" s="6"/>
      <c r="L1353" s="6"/>
      <c r="M1353" s="6"/>
      <c r="N1353" s="6"/>
      <c r="O1353" s="6"/>
      <c r="P1353" s="6"/>
      <c r="Q1353" s="6"/>
      <c r="R1353" s="6"/>
      <c r="S1353" s="6"/>
    </row>
    <row r="1354" spans="7:19" ht="14.25">
      <c r="G1354" s="6"/>
      <c r="I1354" s="6"/>
      <c r="K1354" s="6"/>
      <c r="L1354" s="6"/>
      <c r="M1354" s="6"/>
      <c r="N1354" s="6"/>
      <c r="O1354" s="6"/>
      <c r="P1354" s="6"/>
      <c r="Q1354" s="6"/>
      <c r="R1354" s="6"/>
      <c r="S1354" s="6"/>
    </row>
    <row r="1355" spans="7:19" ht="14.25">
      <c r="G1355" s="6"/>
      <c r="I1355" s="6"/>
      <c r="K1355" s="6"/>
      <c r="L1355" s="6"/>
      <c r="M1355" s="6"/>
      <c r="N1355" s="6"/>
      <c r="O1355" s="6"/>
      <c r="P1355" s="6"/>
      <c r="Q1355" s="6"/>
      <c r="R1355" s="6"/>
      <c r="S1355" s="6"/>
    </row>
    <row r="1356" spans="7:19" ht="14.25">
      <c r="G1356" s="6"/>
      <c r="I1356" s="6"/>
      <c r="K1356" s="6"/>
      <c r="L1356" s="6"/>
      <c r="M1356" s="6"/>
      <c r="N1356" s="6"/>
      <c r="O1356" s="6"/>
      <c r="P1356" s="6"/>
      <c r="Q1356" s="6"/>
      <c r="R1356" s="6"/>
      <c r="S1356" s="6"/>
    </row>
    <row r="1357" spans="7:19" ht="14.25">
      <c r="G1357" s="6"/>
      <c r="I1357" s="6"/>
      <c r="K1357" s="6"/>
      <c r="L1357" s="6"/>
      <c r="M1357" s="6"/>
      <c r="N1357" s="6"/>
      <c r="O1357" s="6"/>
      <c r="P1357" s="6"/>
      <c r="Q1357" s="6"/>
      <c r="R1357" s="6"/>
      <c r="S1357" s="6"/>
    </row>
    <row r="1358" spans="7:19" ht="14.25">
      <c r="G1358" s="6"/>
      <c r="I1358" s="6"/>
      <c r="K1358" s="6"/>
      <c r="L1358" s="6"/>
      <c r="M1358" s="6"/>
      <c r="N1358" s="6"/>
      <c r="O1358" s="6"/>
      <c r="P1358" s="6"/>
      <c r="Q1358" s="6"/>
      <c r="R1358" s="6"/>
      <c r="S1358" s="6"/>
    </row>
    <row r="1359" spans="7:19" ht="14.25">
      <c r="G1359" s="6"/>
      <c r="I1359" s="6"/>
      <c r="K1359" s="6"/>
      <c r="L1359" s="6"/>
      <c r="M1359" s="6"/>
      <c r="N1359" s="6"/>
      <c r="O1359" s="6"/>
      <c r="P1359" s="6"/>
      <c r="Q1359" s="6"/>
      <c r="R1359" s="6"/>
      <c r="S1359" s="6"/>
    </row>
    <row r="1360" spans="7:19" ht="14.25">
      <c r="G1360" s="6"/>
      <c r="I1360" s="6"/>
      <c r="K1360" s="6"/>
      <c r="L1360" s="6"/>
      <c r="M1360" s="6"/>
      <c r="N1360" s="6"/>
      <c r="O1360" s="6"/>
      <c r="P1360" s="6"/>
      <c r="Q1360" s="6"/>
      <c r="R1360" s="6"/>
      <c r="S1360" s="6"/>
    </row>
    <row r="1361" spans="7:19" ht="14.25">
      <c r="G1361" s="6"/>
      <c r="I1361" s="6"/>
      <c r="K1361" s="6"/>
      <c r="L1361" s="6"/>
      <c r="M1361" s="6"/>
      <c r="N1361" s="6"/>
      <c r="O1361" s="6"/>
      <c r="P1361" s="6"/>
      <c r="Q1361" s="6"/>
      <c r="R1361" s="6"/>
      <c r="S1361" s="6"/>
    </row>
    <row r="1362" spans="7:19" ht="14.25">
      <c r="G1362" s="6"/>
      <c r="I1362" s="6"/>
      <c r="K1362" s="6"/>
      <c r="L1362" s="6"/>
      <c r="M1362" s="6"/>
      <c r="N1362" s="6"/>
      <c r="O1362" s="6"/>
      <c r="P1362" s="6"/>
      <c r="Q1362" s="6"/>
      <c r="R1362" s="6"/>
      <c r="S1362" s="6"/>
    </row>
    <row r="1363" spans="7:19" ht="14.25">
      <c r="G1363" s="6"/>
      <c r="I1363" s="6"/>
      <c r="K1363" s="6"/>
      <c r="L1363" s="6"/>
      <c r="M1363" s="6"/>
      <c r="N1363" s="6"/>
      <c r="O1363" s="6"/>
      <c r="P1363" s="6"/>
      <c r="Q1363" s="6"/>
      <c r="R1363" s="6"/>
      <c r="S1363" s="6"/>
    </row>
    <row r="1364" spans="7:19" ht="14.25">
      <c r="G1364" s="6"/>
      <c r="I1364" s="6"/>
      <c r="K1364" s="6"/>
      <c r="L1364" s="6"/>
      <c r="M1364" s="6"/>
      <c r="N1364" s="6"/>
      <c r="O1364" s="6"/>
      <c r="P1364" s="6"/>
      <c r="Q1364" s="6"/>
      <c r="R1364" s="6"/>
      <c r="S1364" s="6"/>
    </row>
    <row r="1365" spans="7:19" ht="14.25">
      <c r="G1365" s="6"/>
      <c r="I1365" s="6"/>
      <c r="K1365" s="6"/>
      <c r="L1365" s="6"/>
      <c r="M1365" s="6"/>
      <c r="N1365" s="6"/>
      <c r="O1365" s="6"/>
      <c r="P1365" s="6"/>
      <c r="Q1365" s="6"/>
      <c r="R1365" s="6"/>
      <c r="S1365" s="6"/>
    </row>
    <row r="1366" spans="7:19" ht="14.25">
      <c r="G1366" s="6"/>
      <c r="I1366" s="6"/>
      <c r="K1366" s="6"/>
      <c r="L1366" s="6"/>
      <c r="M1366" s="6"/>
      <c r="N1366" s="6"/>
      <c r="O1366" s="6"/>
      <c r="P1366" s="6"/>
      <c r="Q1366" s="6"/>
      <c r="R1366" s="6"/>
      <c r="S1366" s="6"/>
    </row>
    <row r="1367" spans="7:19" ht="14.25">
      <c r="G1367" s="6"/>
      <c r="I1367" s="6"/>
      <c r="K1367" s="6"/>
      <c r="L1367" s="6"/>
      <c r="M1367" s="6"/>
      <c r="N1367" s="6"/>
      <c r="O1367" s="6"/>
      <c r="P1367" s="6"/>
      <c r="Q1367" s="6"/>
      <c r="R1367" s="6"/>
      <c r="S1367" s="6"/>
    </row>
    <row r="1368" spans="7:19" ht="14.25">
      <c r="G1368" s="6"/>
      <c r="I1368" s="6"/>
      <c r="K1368" s="6"/>
      <c r="L1368" s="6"/>
      <c r="M1368" s="6"/>
      <c r="N1368" s="6"/>
      <c r="O1368" s="6"/>
      <c r="P1368" s="6"/>
      <c r="Q1368" s="6"/>
      <c r="R1368" s="6"/>
      <c r="S1368" s="6"/>
    </row>
    <row r="1369" spans="7:19" ht="14.25">
      <c r="G1369" s="6"/>
      <c r="I1369" s="6"/>
      <c r="K1369" s="6"/>
      <c r="L1369" s="6"/>
      <c r="M1369" s="6"/>
      <c r="N1369" s="6"/>
      <c r="O1369" s="6"/>
      <c r="P1369" s="6"/>
      <c r="Q1369" s="6"/>
      <c r="R1369" s="6"/>
      <c r="S1369" s="6"/>
    </row>
    <row r="1370" spans="7:19" ht="14.25">
      <c r="G1370" s="6"/>
      <c r="I1370" s="6"/>
      <c r="K1370" s="6"/>
      <c r="L1370" s="6"/>
      <c r="M1370" s="6"/>
      <c r="N1370" s="6"/>
      <c r="O1370" s="6"/>
      <c r="P1370" s="6"/>
      <c r="Q1370" s="6"/>
      <c r="R1370" s="6"/>
      <c r="S1370" s="6"/>
    </row>
    <row r="1371" spans="7:19" ht="14.25">
      <c r="G1371" s="6"/>
      <c r="I1371" s="6"/>
      <c r="K1371" s="6"/>
      <c r="L1371" s="6"/>
      <c r="M1371" s="6"/>
      <c r="N1371" s="6"/>
      <c r="O1371" s="6"/>
      <c r="P1371" s="6"/>
      <c r="Q1371" s="6"/>
      <c r="R1371" s="6"/>
      <c r="S1371" s="6"/>
    </row>
    <row r="1372" spans="7:19" ht="14.25">
      <c r="G1372" s="6"/>
      <c r="I1372" s="6"/>
      <c r="K1372" s="6"/>
      <c r="L1372" s="6"/>
      <c r="M1372" s="6"/>
      <c r="N1372" s="6"/>
      <c r="O1372" s="6"/>
      <c r="P1372" s="6"/>
      <c r="Q1372" s="6"/>
      <c r="R1372" s="6"/>
      <c r="S1372" s="6"/>
    </row>
    <row r="1373" spans="7:19" ht="14.25">
      <c r="G1373" s="6"/>
      <c r="I1373" s="6"/>
      <c r="K1373" s="6"/>
      <c r="L1373" s="6"/>
      <c r="M1373" s="6"/>
      <c r="N1373" s="6"/>
      <c r="O1373" s="6"/>
      <c r="P1373" s="6"/>
      <c r="Q1373" s="6"/>
      <c r="R1373" s="6"/>
      <c r="S1373" s="6"/>
    </row>
    <row r="1374" spans="7:19" ht="14.25">
      <c r="G1374" s="6"/>
      <c r="I1374" s="6"/>
      <c r="K1374" s="6"/>
      <c r="L1374" s="6"/>
      <c r="M1374" s="6"/>
      <c r="N1374" s="6"/>
      <c r="O1374" s="6"/>
      <c r="P1374" s="6"/>
      <c r="Q1374" s="6"/>
      <c r="R1374" s="6"/>
      <c r="S1374" s="6"/>
    </row>
    <row r="1375" spans="7:19" ht="14.25">
      <c r="G1375" s="6"/>
      <c r="I1375" s="6"/>
      <c r="K1375" s="6"/>
      <c r="L1375" s="6"/>
      <c r="M1375" s="6"/>
      <c r="N1375" s="6"/>
      <c r="O1375" s="6"/>
      <c r="P1375" s="6"/>
      <c r="Q1375" s="6"/>
      <c r="R1375" s="6"/>
      <c r="S1375" s="6"/>
    </row>
    <row r="1376" spans="7:19" ht="14.25">
      <c r="G1376" s="6"/>
      <c r="I1376" s="6"/>
      <c r="K1376" s="6"/>
      <c r="L1376" s="6"/>
      <c r="M1376" s="6"/>
      <c r="N1376" s="6"/>
      <c r="O1376" s="6"/>
      <c r="P1376" s="6"/>
      <c r="Q1376" s="6"/>
      <c r="R1376" s="6"/>
      <c r="S1376" s="6"/>
    </row>
    <row r="1377" spans="7:19" ht="14.25">
      <c r="G1377" s="6"/>
      <c r="I1377" s="6"/>
      <c r="K1377" s="6"/>
      <c r="L1377" s="6"/>
      <c r="M1377" s="6"/>
      <c r="N1377" s="6"/>
      <c r="O1377" s="6"/>
      <c r="P1377" s="6"/>
      <c r="Q1377" s="6"/>
      <c r="R1377" s="6"/>
      <c r="S1377" s="6"/>
    </row>
    <row r="1378" spans="7:19" ht="14.25">
      <c r="G1378" s="6"/>
      <c r="I1378" s="6"/>
      <c r="K1378" s="6"/>
      <c r="L1378" s="6"/>
      <c r="M1378" s="6"/>
      <c r="N1378" s="6"/>
      <c r="O1378" s="6"/>
      <c r="P1378" s="6"/>
      <c r="Q1378" s="6"/>
      <c r="R1378" s="6"/>
      <c r="S1378" s="6"/>
    </row>
    <row r="1379" spans="7:19" ht="14.25">
      <c r="G1379" s="6"/>
      <c r="I1379" s="6"/>
      <c r="K1379" s="6"/>
      <c r="L1379" s="6"/>
      <c r="M1379" s="6"/>
      <c r="N1379" s="6"/>
      <c r="O1379" s="6"/>
      <c r="P1379" s="6"/>
      <c r="Q1379" s="6"/>
      <c r="R1379" s="6"/>
      <c r="S1379" s="6"/>
    </row>
    <row r="1380" spans="7:19" ht="14.25">
      <c r="G1380" s="6"/>
      <c r="I1380" s="6"/>
      <c r="K1380" s="6"/>
      <c r="L1380" s="6"/>
      <c r="M1380" s="6"/>
      <c r="N1380" s="6"/>
      <c r="O1380" s="6"/>
      <c r="P1380" s="6"/>
      <c r="Q1380" s="6"/>
      <c r="R1380" s="6"/>
      <c r="S1380" s="6"/>
    </row>
    <row r="1381" spans="7:19" ht="14.25">
      <c r="G1381" s="6"/>
      <c r="I1381" s="6"/>
      <c r="K1381" s="6"/>
      <c r="L1381" s="6"/>
      <c r="M1381" s="6"/>
      <c r="N1381" s="6"/>
      <c r="O1381" s="6"/>
      <c r="P1381" s="6"/>
      <c r="Q1381" s="6"/>
      <c r="R1381" s="6"/>
      <c r="S1381" s="6"/>
    </row>
    <row r="1382" spans="7:19" ht="14.25">
      <c r="G1382" s="6"/>
      <c r="I1382" s="6"/>
      <c r="K1382" s="6"/>
      <c r="L1382" s="6"/>
      <c r="M1382" s="6"/>
      <c r="N1382" s="6"/>
      <c r="O1382" s="6"/>
      <c r="P1382" s="6"/>
      <c r="Q1382" s="6"/>
      <c r="R1382" s="6"/>
      <c r="S1382" s="6"/>
    </row>
    <row r="1383" spans="7:19" ht="14.25">
      <c r="G1383" s="6"/>
      <c r="I1383" s="6"/>
      <c r="K1383" s="6"/>
      <c r="L1383" s="6"/>
      <c r="M1383" s="6"/>
      <c r="N1383" s="6"/>
      <c r="O1383" s="6"/>
      <c r="P1383" s="6"/>
      <c r="Q1383" s="6"/>
      <c r="R1383" s="6"/>
      <c r="S1383" s="6"/>
    </row>
    <row r="1384" spans="7:19" ht="14.25">
      <c r="G1384" s="6"/>
      <c r="I1384" s="6"/>
      <c r="K1384" s="6"/>
      <c r="L1384" s="6"/>
      <c r="M1384" s="6"/>
      <c r="N1384" s="6"/>
      <c r="O1384" s="6"/>
      <c r="P1384" s="6"/>
      <c r="Q1384" s="6"/>
      <c r="R1384" s="6"/>
      <c r="S1384" s="6"/>
    </row>
    <row r="1385" spans="7:19" ht="14.25">
      <c r="G1385" s="6"/>
      <c r="I1385" s="6"/>
      <c r="K1385" s="6"/>
      <c r="L1385" s="6"/>
      <c r="M1385" s="6"/>
      <c r="N1385" s="6"/>
      <c r="O1385" s="6"/>
      <c r="P1385" s="6"/>
      <c r="Q1385" s="6"/>
      <c r="R1385" s="6"/>
      <c r="S1385" s="6"/>
    </row>
    <row r="1386" spans="7:19" ht="14.25">
      <c r="G1386" s="6"/>
      <c r="I1386" s="6"/>
      <c r="K1386" s="6"/>
      <c r="L1386" s="6"/>
      <c r="M1386" s="6"/>
      <c r="N1386" s="6"/>
      <c r="O1386" s="6"/>
      <c r="P1386" s="6"/>
      <c r="Q1386" s="6"/>
      <c r="R1386" s="6"/>
      <c r="S1386" s="6"/>
    </row>
    <row r="1387" spans="7:19" ht="14.25">
      <c r="G1387" s="6"/>
      <c r="I1387" s="6"/>
      <c r="K1387" s="6"/>
      <c r="L1387" s="6"/>
      <c r="M1387" s="6"/>
      <c r="N1387" s="6"/>
      <c r="O1387" s="6"/>
      <c r="P1387" s="6"/>
      <c r="Q1387" s="6"/>
      <c r="R1387" s="6"/>
      <c r="S1387" s="6"/>
    </row>
    <row r="1388" spans="7:19" ht="14.25">
      <c r="G1388" s="6"/>
      <c r="I1388" s="6"/>
      <c r="K1388" s="6"/>
      <c r="L1388" s="6"/>
      <c r="M1388" s="6"/>
      <c r="N1388" s="6"/>
      <c r="O1388" s="6"/>
      <c r="P1388" s="6"/>
      <c r="Q1388" s="6"/>
      <c r="R1388" s="6"/>
      <c r="S1388" s="6"/>
    </row>
    <row r="1389" spans="7:19" ht="14.25">
      <c r="G1389" s="6"/>
      <c r="I1389" s="6"/>
      <c r="K1389" s="6"/>
      <c r="L1389" s="6"/>
      <c r="M1389" s="6"/>
      <c r="N1389" s="6"/>
      <c r="O1389" s="6"/>
      <c r="P1389" s="6"/>
      <c r="Q1389" s="6"/>
      <c r="R1389" s="6"/>
      <c r="S1389" s="6"/>
    </row>
    <row r="1390" spans="7:19" ht="14.25">
      <c r="G1390" s="6"/>
      <c r="I1390" s="6"/>
      <c r="K1390" s="6"/>
      <c r="L1390" s="6"/>
      <c r="M1390" s="6"/>
      <c r="N1390" s="6"/>
      <c r="O1390" s="6"/>
      <c r="P1390" s="6"/>
      <c r="Q1390" s="6"/>
      <c r="R1390" s="6"/>
      <c r="S1390" s="6"/>
    </row>
    <row r="1391" spans="7:19" ht="14.25">
      <c r="G1391" s="6"/>
      <c r="I1391" s="6"/>
      <c r="K1391" s="6"/>
      <c r="L1391" s="6"/>
      <c r="M1391" s="6"/>
      <c r="N1391" s="6"/>
      <c r="O1391" s="6"/>
      <c r="P1391" s="6"/>
      <c r="Q1391" s="6"/>
      <c r="R1391" s="6"/>
      <c r="S1391" s="6"/>
    </row>
    <row r="1392" spans="7:19" ht="14.25">
      <c r="G1392" s="6"/>
      <c r="I1392" s="6"/>
      <c r="K1392" s="6"/>
      <c r="L1392" s="6"/>
      <c r="M1392" s="6"/>
      <c r="N1392" s="6"/>
      <c r="O1392" s="6"/>
      <c r="P1392" s="6"/>
      <c r="Q1392" s="6"/>
      <c r="R1392" s="6"/>
      <c r="S1392" s="6"/>
    </row>
    <row r="1393" spans="7:19" ht="14.25">
      <c r="G1393" s="6"/>
      <c r="I1393" s="6"/>
      <c r="K1393" s="6"/>
      <c r="L1393" s="6"/>
      <c r="M1393" s="6"/>
      <c r="N1393" s="6"/>
      <c r="O1393" s="6"/>
      <c r="P1393" s="6"/>
      <c r="Q1393" s="6"/>
      <c r="R1393" s="6"/>
      <c r="S1393" s="6"/>
    </row>
    <row r="1394" spans="7:19" ht="14.25">
      <c r="G1394" s="6"/>
      <c r="I1394" s="6"/>
      <c r="K1394" s="6"/>
      <c r="L1394" s="6"/>
      <c r="M1394" s="6"/>
      <c r="N1394" s="6"/>
      <c r="O1394" s="6"/>
      <c r="P1394" s="6"/>
      <c r="Q1394" s="6"/>
      <c r="R1394" s="6"/>
      <c r="S1394" s="6"/>
    </row>
    <row r="1395" spans="7:19" ht="14.25">
      <c r="G1395" s="6"/>
      <c r="I1395" s="6"/>
      <c r="K1395" s="6"/>
      <c r="L1395" s="6"/>
      <c r="M1395" s="6"/>
      <c r="N1395" s="6"/>
      <c r="O1395" s="6"/>
      <c r="P1395" s="6"/>
      <c r="Q1395" s="6"/>
      <c r="R1395" s="6"/>
      <c r="S1395" s="6"/>
    </row>
    <row r="1396" spans="7:19" ht="14.25">
      <c r="G1396" s="6"/>
      <c r="I1396" s="6"/>
      <c r="K1396" s="6"/>
      <c r="L1396" s="6"/>
      <c r="M1396" s="6"/>
      <c r="N1396" s="6"/>
      <c r="O1396" s="6"/>
      <c r="P1396" s="6"/>
      <c r="Q1396" s="6"/>
      <c r="R1396" s="6"/>
      <c r="S1396" s="6"/>
    </row>
    <row r="1397" spans="7:19" ht="14.25">
      <c r="G1397" s="6"/>
      <c r="I1397" s="6"/>
      <c r="K1397" s="6"/>
      <c r="L1397" s="6"/>
      <c r="M1397" s="6"/>
      <c r="N1397" s="6"/>
      <c r="O1397" s="6"/>
      <c r="P1397" s="6"/>
      <c r="Q1397" s="6"/>
      <c r="R1397" s="6"/>
      <c r="S1397" s="6"/>
    </row>
    <row r="1398" spans="7:19" ht="14.25">
      <c r="G1398" s="6"/>
      <c r="I1398" s="6"/>
      <c r="K1398" s="6"/>
      <c r="L1398" s="6"/>
      <c r="M1398" s="6"/>
      <c r="N1398" s="6"/>
      <c r="O1398" s="6"/>
      <c r="P1398" s="6"/>
      <c r="Q1398" s="6"/>
      <c r="R1398" s="6"/>
      <c r="S1398" s="6"/>
    </row>
    <row r="1399" spans="7:19" ht="14.25">
      <c r="G1399" s="6"/>
      <c r="I1399" s="6"/>
      <c r="K1399" s="6"/>
      <c r="L1399" s="6"/>
      <c r="M1399" s="6"/>
      <c r="N1399" s="6"/>
      <c r="O1399" s="6"/>
      <c r="P1399" s="6"/>
      <c r="Q1399" s="6"/>
      <c r="R1399" s="6"/>
      <c r="S1399" s="6"/>
    </row>
    <row r="1400" spans="7:19" ht="14.25">
      <c r="G1400" s="6"/>
      <c r="I1400" s="6"/>
      <c r="K1400" s="6"/>
      <c r="L1400" s="6"/>
      <c r="M1400" s="6"/>
      <c r="N1400" s="6"/>
      <c r="O1400" s="6"/>
      <c r="P1400" s="6"/>
      <c r="Q1400" s="6"/>
      <c r="R1400" s="6"/>
      <c r="S1400" s="6"/>
    </row>
    <row r="1401" spans="7:19" ht="14.25">
      <c r="G1401" s="6"/>
      <c r="I1401" s="6"/>
      <c r="K1401" s="6"/>
      <c r="L1401" s="6"/>
      <c r="M1401" s="6"/>
      <c r="N1401" s="6"/>
      <c r="O1401" s="6"/>
      <c r="P1401" s="6"/>
      <c r="Q1401" s="6"/>
      <c r="R1401" s="6"/>
      <c r="S1401" s="6"/>
    </row>
    <row r="1402" spans="7:19" ht="14.25">
      <c r="G1402" s="6"/>
      <c r="I1402" s="6"/>
      <c r="K1402" s="6"/>
      <c r="L1402" s="6"/>
      <c r="M1402" s="6"/>
      <c r="N1402" s="6"/>
      <c r="O1402" s="6"/>
      <c r="P1402" s="6"/>
      <c r="Q1402" s="6"/>
      <c r="R1402" s="6"/>
      <c r="S1402" s="6"/>
    </row>
    <row r="1403" spans="7:19" ht="14.25">
      <c r="G1403" s="6"/>
      <c r="I1403" s="6"/>
      <c r="K1403" s="6"/>
      <c r="L1403" s="6"/>
      <c r="M1403" s="6"/>
      <c r="N1403" s="6"/>
      <c r="O1403" s="6"/>
      <c r="P1403" s="6"/>
      <c r="Q1403" s="6"/>
      <c r="R1403" s="6"/>
      <c r="S1403" s="6"/>
    </row>
    <row r="1404" spans="7:19" ht="14.25">
      <c r="G1404" s="6"/>
      <c r="I1404" s="6"/>
      <c r="K1404" s="6"/>
      <c r="L1404" s="6"/>
      <c r="M1404" s="6"/>
      <c r="N1404" s="6"/>
      <c r="O1404" s="6"/>
      <c r="P1404" s="6"/>
      <c r="Q1404" s="6"/>
      <c r="R1404" s="6"/>
      <c r="S1404" s="6"/>
    </row>
    <row r="1405" spans="7:19" ht="14.25">
      <c r="G1405" s="6"/>
      <c r="I1405" s="6"/>
      <c r="K1405" s="6"/>
      <c r="L1405" s="6"/>
      <c r="M1405" s="6"/>
      <c r="N1405" s="6"/>
      <c r="O1405" s="6"/>
      <c r="P1405" s="6"/>
      <c r="Q1405" s="6"/>
      <c r="R1405" s="6"/>
      <c r="S1405" s="6"/>
    </row>
    <row r="1406" spans="7:19" ht="14.25">
      <c r="G1406" s="6"/>
      <c r="I1406" s="6"/>
      <c r="K1406" s="6"/>
      <c r="L1406" s="6"/>
      <c r="M1406" s="6"/>
      <c r="N1406" s="6"/>
      <c r="O1406" s="6"/>
      <c r="P1406" s="6"/>
      <c r="Q1406" s="6"/>
      <c r="R1406" s="6"/>
      <c r="S1406" s="6"/>
    </row>
    <row r="1407" spans="7:19" ht="14.25">
      <c r="G1407" s="6"/>
      <c r="I1407" s="6"/>
      <c r="K1407" s="6"/>
      <c r="L1407" s="6"/>
      <c r="M1407" s="6"/>
      <c r="N1407" s="6"/>
      <c r="O1407" s="6"/>
      <c r="P1407" s="6"/>
      <c r="Q1407" s="6"/>
      <c r="R1407" s="6"/>
      <c r="S1407" s="6"/>
    </row>
    <row r="1408" spans="7:19" ht="14.25">
      <c r="G1408" s="6"/>
      <c r="I1408" s="6"/>
      <c r="K1408" s="6"/>
      <c r="L1408" s="6"/>
      <c r="M1408" s="6"/>
      <c r="N1408" s="6"/>
      <c r="O1408" s="6"/>
      <c r="P1408" s="6"/>
      <c r="Q1408" s="6"/>
      <c r="R1408" s="6"/>
      <c r="S1408" s="6"/>
    </row>
    <row r="1409" spans="7:19" ht="14.25">
      <c r="G1409" s="6"/>
      <c r="I1409" s="6"/>
      <c r="K1409" s="6"/>
      <c r="L1409" s="6"/>
      <c r="M1409" s="6"/>
      <c r="N1409" s="6"/>
      <c r="O1409" s="6"/>
      <c r="P1409" s="6"/>
      <c r="Q1409" s="6"/>
      <c r="R1409" s="6"/>
      <c r="S1409" s="6"/>
    </row>
    <row r="1410" spans="7:19" ht="14.25">
      <c r="G1410" s="6"/>
      <c r="I1410" s="6"/>
      <c r="K1410" s="6"/>
      <c r="L1410" s="6"/>
      <c r="M1410" s="6"/>
      <c r="N1410" s="6"/>
      <c r="O1410" s="6"/>
      <c r="P1410" s="6"/>
      <c r="Q1410" s="6"/>
      <c r="R1410" s="6"/>
      <c r="S1410" s="6"/>
    </row>
    <row r="1411" spans="7:19" ht="14.25">
      <c r="G1411" s="6"/>
      <c r="I1411" s="6"/>
      <c r="K1411" s="6"/>
      <c r="L1411" s="6"/>
      <c r="M1411" s="6"/>
      <c r="N1411" s="6"/>
      <c r="O1411" s="6"/>
      <c r="P1411" s="6"/>
      <c r="Q1411" s="6"/>
      <c r="R1411" s="6"/>
      <c r="S1411" s="6"/>
    </row>
    <row r="1412" spans="7:19" ht="14.25">
      <c r="G1412" s="6"/>
      <c r="I1412" s="6"/>
      <c r="K1412" s="6"/>
      <c r="L1412" s="6"/>
      <c r="M1412" s="6"/>
      <c r="N1412" s="6"/>
      <c r="O1412" s="6"/>
      <c r="P1412" s="6"/>
      <c r="Q1412" s="6"/>
      <c r="R1412" s="6"/>
      <c r="S1412" s="6"/>
    </row>
    <row r="1413" spans="7:19" ht="14.25">
      <c r="G1413" s="6"/>
      <c r="I1413" s="6"/>
      <c r="K1413" s="6"/>
      <c r="L1413" s="6"/>
      <c r="M1413" s="6"/>
      <c r="N1413" s="6"/>
      <c r="O1413" s="6"/>
      <c r="P1413" s="6"/>
      <c r="Q1413" s="6"/>
      <c r="R1413" s="6"/>
      <c r="S1413" s="6"/>
    </row>
    <row r="1414" spans="7:19" ht="14.25">
      <c r="G1414" s="6"/>
      <c r="I1414" s="6"/>
      <c r="K1414" s="6"/>
      <c r="L1414" s="6"/>
      <c r="M1414" s="6"/>
      <c r="N1414" s="6"/>
      <c r="O1414" s="6"/>
      <c r="P1414" s="6"/>
      <c r="Q1414" s="6"/>
      <c r="R1414" s="6"/>
      <c r="S1414" s="6"/>
    </row>
    <row r="1415" spans="7:19" ht="14.25">
      <c r="G1415" s="6"/>
      <c r="I1415" s="6"/>
      <c r="K1415" s="6"/>
      <c r="L1415" s="6"/>
      <c r="M1415" s="6"/>
      <c r="N1415" s="6"/>
      <c r="O1415" s="6"/>
      <c r="P1415" s="6"/>
      <c r="Q1415" s="6"/>
      <c r="R1415" s="6"/>
      <c r="S1415" s="6"/>
    </row>
    <row r="1416" spans="7:19" ht="14.25">
      <c r="G1416" s="6"/>
      <c r="I1416" s="6"/>
      <c r="K1416" s="6"/>
      <c r="L1416" s="6"/>
      <c r="M1416" s="6"/>
      <c r="N1416" s="6"/>
      <c r="O1416" s="6"/>
      <c r="P1416" s="6"/>
      <c r="Q1416" s="6"/>
      <c r="R1416" s="6"/>
      <c r="S1416" s="6"/>
    </row>
    <row r="1417" spans="7:19" ht="14.25">
      <c r="G1417" s="6"/>
      <c r="I1417" s="6"/>
      <c r="K1417" s="6"/>
      <c r="L1417" s="6"/>
      <c r="M1417" s="6"/>
      <c r="N1417" s="6"/>
      <c r="O1417" s="6"/>
      <c r="P1417" s="6"/>
      <c r="Q1417" s="6"/>
      <c r="R1417" s="6"/>
      <c r="S1417" s="6"/>
    </row>
    <row r="1418" spans="7:19" ht="14.25">
      <c r="G1418" s="6"/>
      <c r="I1418" s="6"/>
      <c r="K1418" s="6"/>
      <c r="L1418" s="6"/>
      <c r="M1418" s="6"/>
      <c r="N1418" s="6"/>
      <c r="O1418" s="6"/>
      <c r="P1418" s="6"/>
      <c r="Q1418" s="6"/>
      <c r="R1418" s="6"/>
      <c r="S1418" s="6"/>
    </row>
    <row r="1419" spans="7:19" ht="14.25">
      <c r="G1419" s="6"/>
      <c r="I1419" s="6"/>
      <c r="K1419" s="6"/>
      <c r="L1419" s="6"/>
      <c r="M1419" s="6"/>
      <c r="N1419" s="6"/>
      <c r="O1419" s="6"/>
      <c r="P1419" s="6"/>
      <c r="Q1419" s="6"/>
      <c r="R1419" s="6"/>
      <c r="S1419" s="6"/>
    </row>
    <row r="1420" spans="7:19" ht="14.25">
      <c r="G1420" s="6"/>
      <c r="I1420" s="6"/>
      <c r="K1420" s="6"/>
      <c r="L1420" s="6"/>
      <c r="M1420" s="6"/>
      <c r="N1420" s="6"/>
      <c r="O1420" s="6"/>
      <c r="P1420" s="6"/>
      <c r="Q1420" s="6"/>
      <c r="R1420" s="6"/>
      <c r="S1420" s="6"/>
    </row>
    <row r="1421" spans="7:19" ht="14.25">
      <c r="G1421" s="6"/>
      <c r="I1421" s="6"/>
      <c r="K1421" s="6"/>
      <c r="L1421" s="6"/>
      <c r="M1421" s="6"/>
      <c r="N1421" s="6"/>
      <c r="O1421" s="6"/>
      <c r="P1421" s="6"/>
      <c r="Q1421" s="6"/>
      <c r="R1421" s="6"/>
      <c r="S1421" s="6"/>
    </row>
    <row r="1422" spans="7:19" ht="14.25">
      <c r="G1422" s="6"/>
      <c r="I1422" s="6"/>
      <c r="K1422" s="6"/>
      <c r="L1422" s="6"/>
      <c r="M1422" s="6"/>
      <c r="N1422" s="6"/>
      <c r="O1422" s="6"/>
      <c r="P1422" s="6"/>
      <c r="Q1422" s="6"/>
      <c r="R1422" s="6"/>
      <c r="S1422" s="6"/>
    </row>
    <row r="1423" spans="7:19" ht="14.25">
      <c r="G1423" s="6"/>
      <c r="I1423" s="6"/>
      <c r="K1423" s="6"/>
      <c r="L1423" s="6"/>
      <c r="M1423" s="6"/>
      <c r="N1423" s="6"/>
      <c r="O1423" s="6"/>
      <c r="P1423" s="6"/>
      <c r="Q1423" s="6"/>
      <c r="R1423" s="6"/>
      <c r="S1423" s="6"/>
    </row>
    <row r="1424" spans="7:19" ht="14.25">
      <c r="G1424" s="6"/>
      <c r="I1424" s="6"/>
      <c r="K1424" s="6"/>
      <c r="L1424" s="6"/>
      <c r="M1424" s="6"/>
      <c r="N1424" s="6"/>
      <c r="O1424" s="6"/>
      <c r="P1424" s="6"/>
      <c r="Q1424" s="6"/>
      <c r="R1424" s="6"/>
      <c r="S1424" s="6"/>
    </row>
    <row r="1425" spans="7:19" ht="14.25">
      <c r="G1425" s="6"/>
      <c r="I1425" s="6"/>
      <c r="K1425" s="6"/>
      <c r="L1425" s="6"/>
      <c r="M1425" s="6"/>
      <c r="N1425" s="6"/>
      <c r="O1425" s="6"/>
      <c r="P1425" s="6"/>
      <c r="Q1425" s="6"/>
      <c r="R1425" s="6"/>
      <c r="S1425" s="6"/>
    </row>
    <row r="1426" spans="7:19" ht="14.25">
      <c r="G1426" s="6"/>
      <c r="I1426" s="6"/>
      <c r="K1426" s="6"/>
      <c r="L1426" s="6"/>
      <c r="M1426" s="6"/>
      <c r="N1426" s="6"/>
      <c r="O1426" s="6"/>
      <c r="P1426" s="6"/>
      <c r="Q1426" s="6"/>
      <c r="R1426" s="6"/>
      <c r="S1426" s="6"/>
    </row>
    <row r="1427" spans="7:19" ht="14.25">
      <c r="G1427" s="6"/>
      <c r="I1427" s="6"/>
      <c r="K1427" s="6"/>
      <c r="L1427" s="6"/>
      <c r="M1427" s="6"/>
      <c r="N1427" s="6"/>
      <c r="O1427" s="6"/>
      <c r="P1427" s="6"/>
      <c r="Q1427" s="6"/>
      <c r="R1427" s="6"/>
      <c r="S1427" s="6"/>
    </row>
    <row r="1428" spans="7:19" ht="14.25">
      <c r="G1428" s="6"/>
      <c r="I1428" s="6"/>
      <c r="K1428" s="6"/>
      <c r="L1428" s="6"/>
      <c r="M1428" s="6"/>
      <c r="N1428" s="6"/>
      <c r="O1428" s="6"/>
      <c r="P1428" s="6"/>
      <c r="Q1428" s="6"/>
      <c r="R1428" s="6"/>
      <c r="S1428" s="6"/>
    </row>
    <row r="1429" spans="7:19" ht="14.25">
      <c r="G1429" s="6"/>
      <c r="I1429" s="6"/>
      <c r="K1429" s="6"/>
      <c r="L1429" s="6"/>
      <c r="M1429" s="6"/>
      <c r="N1429" s="6"/>
      <c r="O1429" s="6"/>
      <c r="P1429" s="6"/>
      <c r="Q1429" s="6"/>
      <c r="R1429" s="6"/>
      <c r="S1429" s="6"/>
    </row>
    <row r="1430" spans="7:19" ht="14.25">
      <c r="G1430" s="6"/>
      <c r="I1430" s="6"/>
      <c r="K1430" s="6"/>
      <c r="L1430" s="6"/>
      <c r="M1430" s="6"/>
      <c r="N1430" s="6"/>
      <c r="O1430" s="6"/>
      <c r="P1430" s="6"/>
      <c r="Q1430" s="6"/>
      <c r="R1430" s="6"/>
      <c r="S1430" s="6"/>
    </row>
    <row r="1431" spans="7:19" ht="14.25">
      <c r="G1431" s="6"/>
      <c r="I1431" s="6"/>
      <c r="K1431" s="6"/>
      <c r="L1431" s="6"/>
      <c r="M1431" s="6"/>
      <c r="N1431" s="6"/>
      <c r="O1431" s="6"/>
      <c r="P1431" s="6"/>
      <c r="Q1431" s="6"/>
      <c r="R1431" s="6"/>
      <c r="S1431" s="6"/>
    </row>
    <row r="1432" spans="7:19" ht="14.25">
      <c r="G1432" s="6"/>
      <c r="I1432" s="6"/>
      <c r="K1432" s="6"/>
      <c r="L1432" s="6"/>
      <c r="M1432" s="6"/>
      <c r="N1432" s="6"/>
      <c r="O1432" s="6"/>
      <c r="P1432" s="6"/>
      <c r="Q1432" s="6"/>
      <c r="R1432" s="6"/>
      <c r="S1432" s="6"/>
    </row>
    <row r="1433" spans="7:19" ht="14.25">
      <c r="G1433" s="6"/>
      <c r="I1433" s="6"/>
      <c r="K1433" s="6"/>
      <c r="L1433" s="6"/>
      <c r="M1433" s="6"/>
      <c r="N1433" s="6"/>
      <c r="O1433" s="6"/>
      <c r="P1433" s="6"/>
      <c r="Q1433" s="6"/>
      <c r="R1433" s="6"/>
      <c r="S1433" s="6"/>
    </row>
    <row r="1434" spans="7:19" ht="14.25">
      <c r="G1434" s="6"/>
      <c r="I1434" s="6"/>
      <c r="K1434" s="6"/>
      <c r="L1434" s="6"/>
      <c r="M1434" s="6"/>
      <c r="N1434" s="6"/>
      <c r="O1434" s="6"/>
      <c r="P1434" s="6"/>
      <c r="Q1434" s="6"/>
      <c r="R1434" s="6"/>
      <c r="S1434" s="6"/>
    </row>
    <row r="1435" spans="7:19" ht="14.25">
      <c r="G1435" s="6"/>
      <c r="I1435" s="6"/>
      <c r="K1435" s="6"/>
      <c r="L1435" s="6"/>
      <c r="M1435" s="6"/>
      <c r="N1435" s="6"/>
      <c r="O1435" s="6"/>
      <c r="P1435" s="6"/>
      <c r="Q1435" s="6"/>
      <c r="R1435" s="6"/>
      <c r="S1435" s="6"/>
    </row>
    <row r="1436" spans="7:19" ht="14.25">
      <c r="G1436" s="6"/>
      <c r="I1436" s="6"/>
      <c r="K1436" s="6"/>
      <c r="L1436" s="6"/>
      <c r="M1436" s="6"/>
      <c r="N1436" s="6"/>
      <c r="O1436" s="6"/>
      <c r="P1436" s="6"/>
      <c r="Q1436" s="6"/>
      <c r="R1436" s="6"/>
      <c r="S1436" s="6"/>
    </row>
    <row r="1437" spans="7:19" ht="14.25">
      <c r="G1437" s="6"/>
      <c r="I1437" s="6"/>
      <c r="K1437" s="6"/>
      <c r="L1437" s="6"/>
      <c r="M1437" s="6"/>
      <c r="N1437" s="6"/>
      <c r="O1437" s="6"/>
      <c r="P1437" s="6"/>
      <c r="Q1437" s="6"/>
      <c r="R1437" s="6"/>
      <c r="S1437" s="6"/>
    </row>
    <row r="1438" spans="7:19" ht="14.25">
      <c r="G1438" s="6"/>
      <c r="I1438" s="6"/>
      <c r="K1438" s="6"/>
      <c r="L1438" s="6"/>
      <c r="M1438" s="6"/>
      <c r="N1438" s="6"/>
      <c r="O1438" s="6"/>
      <c r="P1438" s="6"/>
      <c r="Q1438" s="6"/>
      <c r="R1438" s="6"/>
      <c r="S1438" s="6"/>
    </row>
    <row r="1439" spans="7:19" ht="14.25">
      <c r="G1439" s="6"/>
      <c r="I1439" s="6"/>
      <c r="K1439" s="6"/>
      <c r="L1439" s="6"/>
      <c r="M1439" s="6"/>
      <c r="N1439" s="6"/>
      <c r="O1439" s="6"/>
      <c r="P1439" s="6"/>
      <c r="Q1439" s="6"/>
      <c r="R1439" s="6"/>
      <c r="S1439" s="6"/>
    </row>
    <row r="1440" spans="7:19" ht="14.25">
      <c r="G1440" s="6"/>
      <c r="I1440" s="6"/>
      <c r="K1440" s="6"/>
      <c r="L1440" s="6"/>
      <c r="M1440" s="6"/>
      <c r="N1440" s="6"/>
      <c r="O1440" s="6"/>
      <c r="P1440" s="6"/>
      <c r="Q1440" s="6"/>
      <c r="R1440" s="6"/>
      <c r="S1440" s="6"/>
    </row>
    <row r="1441" spans="7:19" ht="14.25">
      <c r="G1441" s="6"/>
      <c r="I1441" s="6"/>
      <c r="K1441" s="6"/>
      <c r="L1441" s="6"/>
      <c r="M1441" s="6"/>
      <c r="N1441" s="6"/>
      <c r="O1441" s="6"/>
      <c r="P1441" s="6"/>
      <c r="Q1441" s="6"/>
      <c r="R1441" s="6"/>
      <c r="S1441" s="6"/>
    </row>
    <row r="1442" spans="7:19" ht="14.25">
      <c r="G1442" s="6"/>
      <c r="I1442" s="6"/>
      <c r="K1442" s="6"/>
      <c r="L1442" s="6"/>
      <c r="M1442" s="6"/>
      <c r="N1442" s="6"/>
      <c r="O1442" s="6"/>
      <c r="P1442" s="6"/>
      <c r="Q1442" s="6"/>
      <c r="R1442" s="6"/>
      <c r="S1442" s="6"/>
    </row>
    <row r="1443" spans="7:19" ht="14.25">
      <c r="G1443" s="6"/>
      <c r="I1443" s="6"/>
      <c r="K1443" s="6"/>
      <c r="L1443" s="6"/>
      <c r="M1443" s="6"/>
      <c r="N1443" s="6"/>
      <c r="O1443" s="6"/>
      <c r="P1443" s="6"/>
      <c r="Q1443" s="6"/>
      <c r="R1443" s="6"/>
      <c r="S1443" s="6"/>
    </row>
    <row r="1444" spans="7:19" ht="14.25">
      <c r="G1444" s="6"/>
      <c r="I1444" s="6"/>
      <c r="K1444" s="6"/>
      <c r="L1444" s="6"/>
      <c r="M1444" s="6"/>
      <c r="N1444" s="6"/>
      <c r="O1444" s="6"/>
      <c r="P1444" s="6"/>
      <c r="Q1444" s="6"/>
      <c r="R1444" s="6"/>
      <c r="S1444" s="6"/>
    </row>
    <row r="1445" spans="7:19" ht="14.25">
      <c r="G1445" s="6"/>
      <c r="I1445" s="6"/>
      <c r="K1445" s="6"/>
      <c r="L1445" s="6"/>
      <c r="M1445" s="6"/>
      <c r="N1445" s="6"/>
      <c r="O1445" s="6"/>
      <c r="P1445" s="6"/>
      <c r="Q1445" s="6"/>
      <c r="R1445" s="6"/>
      <c r="S1445" s="6"/>
    </row>
    <row r="1446" spans="7:19" ht="14.25">
      <c r="G1446" s="6"/>
      <c r="I1446" s="6"/>
      <c r="K1446" s="6"/>
      <c r="L1446" s="6"/>
      <c r="M1446" s="6"/>
      <c r="N1446" s="6"/>
      <c r="O1446" s="6"/>
      <c r="P1446" s="6"/>
      <c r="Q1446" s="6"/>
      <c r="R1446" s="6"/>
      <c r="S1446" s="6"/>
    </row>
    <row r="1447" spans="7:19" ht="14.25">
      <c r="G1447" s="6"/>
      <c r="I1447" s="6"/>
      <c r="K1447" s="6"/>
      <c r="L1447" s="6"/>
      <c r="M1447" s="6"/>
      <c r="N1447" s="6"/>
      <c r="O1447" s="6"/>
      <c r="P1447" s="6"/>
      <c r="Q1447" s="6"/>
      <c r="R1447" s="6"/>
      <c r="S1447" s="6"/>
    </row>
    <row r="1448" spans="7:19" ht="14.25">
      <c r="G1448" s="6"/>
      <c r="I1448" s="6"/>
      <c r="K1448" s="6"/>
      <c r="L1448" s="6"/>
      <c r="M1448" s="6"/>
      <c r="N1448" s="6"/>
      <c r="O1448" s="6"/>
      <c r="P1448" s="6"/>
      <c r="Q1448" s="6"/>
      <c r="R1448" s="6"/>
      <c r="S1448" s="6"/>
    </row>
    <row r="1449" spans="7:19" ht="14.25">
      <c r="G1449" s="6"/>
      <c r="I1449" s="6"/>
      <c r="K1449" s="6"/>
      <c r="L1449" s="6"/>
      <c r="M1449" s="6"/>
      <c r="N1449" s="6"/>
      <c r="O1449" s="6"/>
      <c r="P1449" s="6"/>
      <c r="Q1449" s="6"/>
      <c r="R1449" s="6"/>
      <c r="S1449" s="6"/>
    </row>
    <row r="1450" spans="7:19" ht="14.25">
      <c r="G1450" s="6"/>
      <c r="I1450" s="6"/>
      <c r="K1450" s="6"/>
      <c r="L1450" s="6"/>
      <c r="M1450" s="6"/>
      <c r="N1450" s="6"/>
      <c r="O1450" s="6"/>
      <c r="P1450" s="6"/>
      <c r="Q1450" s="6"/>
      <c r="R1450" s="6"/>
      <c r="S1450" s="6"/>
    </row>
    <row r="1451" spans="7:19" ht="14.25">
      <c r="G1451" s="6"/>
      <c r="I1451" s="6"/>
      <c r="K1451" s="6"/>
      <c r="L1451" s="6"/>
      <c r="M1451" s="6"/>
      <c r="N1451" s="6"/>
      <c r="O1451" s="6"/>
      <c r="P1451" s="6"/>
      <c r="Q1451" s="6"/>
      <c r="R1451" s="6"/>
      <c r="S1451" s="6"/>
    </row>
    <row r="1452" spans="7:19" ht="14.25">
      <c r="G1452" s="6"/>
      <c r="I1452" s="6"/>
      <c r="K1452" s="6"/>
      <c r="L1452" s="6"/>
      <c r="M1452" s="6"/>
      <c r="N1452" s="6"/>
      <c r="O1452" s="6"/>
      <c r="P1452" s="6"/>
      <c r="Q1452" s="6"/>
      <c r="R1452" s="6"/>
      <c r="S1452" s="6"/>
    </row>
    <row r="1453" spans="7:19" ht="14.25">
      <c r="G1453" s="6"/>
      <c r="I1453" s="6"/>
      <c r="K1453" s="6"/>
      <c r="L1453" s="6"/>
      <c r="M1453" s="6"/>
      <c r="N1453" s="6"/>
      <c r="O1453" s="6"/>
      <c r="P1453" s="6"/>
      <c r="Q1453" s="6"/>
      <c r="R1453" s="6"/>
      <c r="S1453" s="6"/>
    </row>
    <row r="1454" spans="7:19" ht="14.25">
      <c r="G1454" s="6"/>
      <c r="I1454" s="6"/>
      <c r="K1454" s="6"/>
      <c r="L1454" s="6"/>
      <c r="M1454" s="6"/>
      <c r="N1454" s="6"/>
      <c r="O1454" s="6"/>
      <c r="P1454" s="6"/>
      <c r="Q1454" s="6"/>
      <c r="R1454" s="6"/>
      <c r="S1454" s="6"/>
    </row>
    <row r="1455" spans="7:19" ht="14.25">
      <c r="G1455" s="6"/>
      <c r="I1455" s="6"/>
      <c r="K1455" s="6"/>
      <c r="L1455" s="6"/>
      <c r="M1455" s="6"/>
      <c r="N1455" s="6"/>
      <c r="O1455" s="6"/>
      <c r="P1455" s="6"/>
      <c r="Q1455" s="6"/>
      <c r="R1455" s="6"/>
      <c r="S1455" s="6"/>
    </row>
    <row r="1456" spans="7:19" ht="14.25">
      <c r="G1456" s="6"/>
      <c r="I1456" s="6"/>
      <c r="K1456" s="6"/>
      <c r="L1456" s="6"/>
      <c r="M1456" s="6"/>
      <c r="N1456" s="6"/>
      <c r="O1456" s="6"/>
      <c r="P1456" s="6"/>
      <c r="Q1456" s="6"/>
      <c r="R1456" s="6"/>
      <c r="S1456" s="6"/>
    </row>
    <row r="1457" spans="7:19" ht="14.25">
      <c r="G1457" s="6"/>
      <c r="I1457" s="6"/>
      <c r="K1457" s="6"/>
      <c r="L1457" s="6"/>
      <c r="M1457" s="6"/>
      <c r="N1457" s="6"/>
      <c r="O1457" s="6"/>
      <c r="P1457" s="6"/>
      <c r="Q1457" s="6"/>
      <c r="R1457" s="6"/>
      <c r="S1457" s="6"/>
    </row>
    <row r="1458" spans="7:19" ht="14.25">
      <c r="G1458" s="6"/>
      <c r="I1458" s="6"/>
      <c r="K1458" s="6"/>
      <c r="L1458" s="6"/>
      <c r="M1458" s="6"/>
      <c r="N1458" s="6"/>
      <c r="O1458" s="6"/>
      <c r="P1458" s="6"/>
      <c r="Q1458" s="6"/>
      <c r="R1458" s="6"/>
      <c r="S1458" s="6"/>
    </row>
    <row r="1459" spans="7:19" ht="14.25">
      <c r="G1459" s="6"/>
      <c r="I1459" s="6"/>
      <c r="K1459" s="6"/>
      <c r="L1459" s="6"/>
      <c r="M1459" s="6"/>
      <c r="N1459" s="6"/>
      <c r="O1459" s="6"/>
      <c r="P1459" s="6"/>
      <c r="Q1459" s="6"/>
      <c r="R1459" s="6"/>
      <c r="S1459" s="6"/>
    </row>
    <row r="1460" spans="7:19" ht="14.25">
      <c r="G1460" s="6"/>
      <c r="I1460" s="6"/>
      <c r="K1460" s="6"/>
      <c r="L1460" s="6"/>
      <c r="M1460" s="6"/>
      <c r="N1460" s="6"/>
      <c r="O1460" s="6"/>
      <c r="P1460" s="6"/>
      <c r="Q1460" s="6"/>
      <c r="R1460" s="6"/>
      <c r="S1460" s="6"/>
    </row>
    <row r="1461" spans="7:19" ht="14.25">
      <c r="G1461" s="6"/>
      <c r="I1461" s="6"/>
      <c r="K1461" s="6"/>
      <c r="L1461" s="6"/>
      <c r="M1461" s="6"/>
      <c r="N1461" s="6"/>
      <c r="O1461" s="6"/>
      <c r="P1461" s="6"/>
      <c r="Q1461" s="6"/>
      <c r="R1461" s="6"/>
      <c r="S1461" s="6"/>
    </row>
    <row r="1462" spans="7:19" ht="14.25">
      <c r="G1462" s="6"/>
      <c r="I1462" s="6"/>
      <c r="K1462" s="6"/>
      <c r="L1462" s="6"/>
      <c r="M1462" s="6"/>
      <c r="N1462" s="6"/>
      <c r="O1462" s="6"/>
      <c r="P1462" s="6"/>
      <c r="Q1462" s="6"/>
      <c r="R1462" s="6"/>
      <c r="S1462" s="6"/>
    </row>
    <row r="1463" spans="7:19" ht="14.25">
      <c r="G1463" s="6"/>
      <c r="I1463" s="6"/>
      <c r="K1463" s="6"/>
      <c r="L1463" s="6"/>
      <c r="M1463" s="6"/>
      <c r="N1463" s="6"/>
      <c r="O1463" s="6"/>
      <c r="P1463" s="6"/>
      <c r="Q1463" s="6"/>
      <c r="R1463" s="6"/>
      <c r="S1463" s="6"/>
    </row>
    <row r="1464" spans="7:19" ht="14.25">
      <c r="G1464" s="6"/>
      <c r="I1464" s="6"/>
      <c r="K1464" s="6"/>
      <c r="L1464" s="6"/>
      <c r="M1464" s="6"/>
      <c r="N1464" s="6"/>
      <c r="O1464" s="6"/>
      <c r="P1464" s="6"/>
      <c r="Q1464" s="6"/>
      <c r="R1464" s="6"/>
      <c r="S1464" s="6"/>
    </row>
    <row r="1465" spans="7:19" ht="14.25">
      <c r="G1465" s="6"/>
      <c r="I1465" s="6"/>
      <c r="K1465" s="6"/>
      <c r="L1465" s="6"/>
      <c r="M1465" s="6"/>
      <c r="N1465" s="6"/>
      <c r="O1465" s="6"/>
      <c r="P1465" s="6"/>
      <c r="Q1465" s="6"/>
      <c r="R1465" s="6"/>
      <c r="S1465" s="6"/>
    </row>
    <row r="1466" spans="7:19" ht="14.25">
      <c r="G1466" s="6"/>
      <c r="I1466" s="6"/>
      <c r="K1466" s="6"/>
      <c r="L1466" s="6"/>
      <c r="M1466" s="6"/>
      <c r="N1466" s="6"/>
      <c r="O1466" s="6"/>
      <c r="P1466" s="6"/>
      <c r="Q1466" s="6"/>
      <c r="R1466" s="6"/>
      <c r="S1466" s="6"/>
    </row>
    <row r="1467" spans="7:19" ht="14.25">
      <c r="G1467" s="6"/>
      <c r="I1467" s="6"/>
      <c r="K1467" s="6"/>
      <c r="L1467" s="6"/>
      <c r="M1467" s="6"/>
      <c r="N1467" s="6"/>
      <c r="O1467" s="6"/>
      <c r="P1467" s="6"/>
      <c r="Q1467" s="6"/>
      <c r="R1467" s="6"/>
      <c r="S1467" s="6"/>
    </row>
    <row r="1468" spans="7:19" ht="14.25">
      <c r="G1468" s="6"/>
      <c r="I1468" s="6"/>
      <c r="K1468" s="6"/>
      <c r="L1468" s="6"/>
      <c r="M1468" s="6"/>
      <c r="N1468" s="6"/>
      <c r="O1468" s="6"/>
      <c r="P1468" s="6"/>
      <c r="Q1468" s="6"/>
      <c r="R1468" s="6"/>
      <c r="S1468" s="6"/>
    </row>
    <row r="1469" spans="7:19" ht="14.25">
      <c r="G1469" s="6"/>
      <c r="I1469" s="6"/>
      <c r="K1469" s="6"/>
      <c r="L1469" s="6"/>
      <c r="M1469" s="6"/>
      <c r="N1469" s="6"/>
      <c r="O1469" s="6"/>
      <c r="P1469" s="6"/>
      <c r="Q1469" s="6"/>
      <c r="R1469" s="6"/>
      <c r="S1469" s="6"/>
    </row>
    <row r="1470" spans="7:19" ht="14.25">
      <c r="G1470" s="6"/>
      <c r="I1470" s="6"/>
      <c r="K1470" s="6"/>
      <c r="L1470" s="6"/>
      <c r="M1470" s="6"/>
      <c r="N1470" s="6"/>
      <c r="O1470" s="6"/>
      <c r="P1470" s="6"/>
      <c r="Q1470" s="6"/>
      <c r="R1470" s="6"/>
      <c r="S1470" s="6"/>
    </row>
    <row r="1471" spans="7:19" ht="14.25">
      <c r="G1471" s="6"/>
      <c r="I1471" s="6"/>
      <c r="K1471" s="6"/>
      <c r="L1471" s="6"/>
      <c r="M1471" s="6"/>
      <c r="N1471" s="6"/>
      <c r="O1471" s="6"/>
      <c r="P1471" s="6"/>
      <c r="Q1471" s="6"/>
      <c r="R1471" s="6"/>
      <c r="S1471" s="6"/>
    </row>
    <row r="1472" spans="7:19" ht="14.25">
      <c r="G1472" s="6"/>
      <c r="I1472" s="6"/>
      <c r="K1472" s="6"/>
      <c r="L1472" s="6"/>
      <c r="M1472" s="6"/>
      <c r="N1472" s="6"/>
      <c r="O1472" s="6"/>
      <c r="P1472" s="6"/>
      <c r="Q1472" s="6"/>
      <c r="R1472" s="6"/>
      <c r="S1472" s="6"/>
    </row>
    <row r="1473" spans="7:19" ht="14.25">
      <c r="G1473" s="6"/>
      <c r="I1473" s="6"/>
      <c r="K1473" s="6"/>
      <c r="L1473" s="6"/>
      <c r="M1473" s="6"/>
      <c r="N1473" s="6"/>
      <c r="O1473" s="6"/>
      <c r="P1473" s="6"/>
      <c r="Q1473" s="6"/>
      <c r="R1473" s="6"/>
      <c r="S1473" s="6"/>
    </row>
    <row r="1474" spans="7:19" ht="14.25">
      <c r="G1474" s="6"/>
      <c r="I1474" s="6"/>
      <c r="K1474" s="6"/>
      <c r="L1474" s="6"/>
      <c r="M1474" s="6"/>
      <c r="N1474" s="6"/>
      <c r="O1474" s="6"/>
      <c r="P1474" s="6"/>
      <c r="Q1474" s="6"/>
      <c r="R1474" s="6"/>
      <c r="S1474" s="6"/>
    </row>
    <row r="1475" spans="7:19" ht="14.25">
      <c r="G1475" s="6"/>
      <c r="I1475" s="6"/>
      <c r="K1475" s="6"/>
      <c r="L1475" s="6"/>
      <c r="M1475" s="6"/>
      <c r="N1475" s="6"/>
      <c r="O1475" s="6"/>
      <c r="P1475" s="6"/>
      <c r="Q1475" s="6"/>
      <c r="R1475" s="6"/>
      <c r="S1475" s="6"/>
    </row>
    <row r="1476" spans="7:19" ht="14.25">
      <c r="G1476" s="6"/>
      <c r="I1476" s="6"/>
      <c r="K1476" s="6"/>
      <c r="L1476" s="6"/>
      <c r="M1476" s="6"/>
      <c r="N1476" s="6"/>
      <c r="O1476" s="6"/>
      <c r="P1476" s="6"/>
      <c r="Q1476" s="6"/>
      <c r="R1476" s="6"/>
      <c r="S1476" s="6"/>
    </row>
    <row r="1477" spans="7:19" ht="14.25">
      <c r="G1477" s="6"/>
      <c r="I1477" s="6"/>
      <c r="K1477" s="6"/>
      <c r="L1477" s="6"/>
      <c r="M1477" s="6"/>
      <c r="N1477" s="6"/>
      <c r="O1477" s="6"/>
      <c r="P1477" s="6"/>
      <c r="Q1477" s="6"/>
      <c r="R1477" s="6"/>
      <c r="S1477" s="6"/>
    </row>
    <row r="1478" spans="7:19" ht="14.25">
      <c r="G1478" s="6"/>
      <c r="I1478" s="6"/>
      <c r="K1478" s="6"/>
      <c r="L1478" s="6"/>
      <c r="M1478" s="6"/>
      <c r="N1478" s="6"/>
      <c r="O1478" s="6"/>
      <c r="P1478" s="6"/>
      <c r="Q1478" s="6"/>
      <c r="R1478" s="6"/>
      <c r="S1478" s="6"/>
    </row>
    <row r="1479" spans="7:19" ht="14.25">
      <c r="G1479" s="6"/>
      <c r="I1479" s="6"/>
      <c r="K1479" s="6"/>
      <c r="L1479" s="6"/>
      <c r="M1479" s="6"/>
      <c r="N1479" s="6"/>
      <c r="O1479" s="6"/>
      <c r="P1479" s="6"/>
      <c r="Q1479" s="6"/>
      <c r="R1479" s="6"/>
      <c r="S1479" s="6"/>
    </row>
    <row r="1480" spans="7:19" ht="14.25">
      <c r="G1480" s="6"/>
      <c r="I1480" s="6"/>
      <c r="K1480" s="6"/>
      <c r="L1480" s="6"/>
      <c r="M1480" s="6"/>
      <c r="N1480" s="6"/>
      <c r="O1480" s="6"/>
      <c r="P1480" s="6"/>
      <c r="Q1480" s="6"/>
      <c r="R1480" s="6"/>
      <c r="S1480" s="6"/>
    </row>
    <row r="1481" spans="7:19" ht="14.25">
      <c r="G1481" s="6"/>
      <c r="I1481" s="6"/>
      <c r="K1481" s="6"/>
      <c r="L1481" s="6"/>
      <c r="M1481" s="6"/>
      <c r="N1481" s="6"/>
      <c r="O1481" s="6"/>
      <c r="P1481" s="6"/>
      <c r="Q1481" s="6"/>
      <c r="R1481" s="6"/>
      <c r="S1481" s="6"/>
    </row>
    <row r="1482" spans="7:19" ht="14.25">
      <c r="G1482" s="6"/>
      <c r="I1482" s="6"/>
      <c r="K1482" s="6"/>
      <c r="L1482" s="6"/>
      <c r="M1482" s="6"/>
      <c r="N1482" s="6"/>
      <c r="O1482" s="6"/>
      <c r="P1482" s="6"/>
      <c r="Q1482" s="6"/>
      <c r="R1482" s="6"/>
      <c r="S1482" s="6"/>
    </row>
    <row r="1483" spans="7:19" ht="14.25">
      <c r="G1483" s="6"/>
      <c r="I1483" s="6"/>
      <c r="K1483" s="6"/>
      <c r="L1483" s="6"/>
      <c r="M1483" s="6"/>
      <c r="N1483" s="6"/>
      <c r="O1483" s="6"/>
      <c r="P1483" s="6"/>
      <c r="Q1483" s="6"/>
      <c r="R1483" s="6"/>
      <c r="S1483" s="6"/>
    </row>
    <row r="1484" spans="7:19" ht="14.25">
      <c r="G1484" s="6"/>
      <c r="I1484" s="6"/>
      <c r="K1484" s="6"/>
      <c r="L1484" s="6"/>
      <c r="M1484" s="6"/>
      <c r="N1484" s="6"/>
      <c r="O1484" s="6"/>
      <c r="P1484" s="6"/>
      <c r="Q1484" s="6"/>
      <c r="R1484" s="6"/>
      <c r="S1484" s="6"/>
    </row>
    <row r="1485" spans="7:19" ht="14.25">
      <c r="G1485" s="6"/>
      <c r="I1485" s="6"/>
      <c r="K1485" s="6"/>
      <c r="L1485" s="6"/>
      <c r="M1485" s="6"/>
      <c r="N1485" s="6"/>
      <c r="O1485" s="6"/>
      <c r="P1485" s="6"/>
      <c r="Q1485" s="6"/>
      <c r="R1485" s="6"/>
      <c r="S1485" s="6"/>
    </row>
    <row r="1486" spans="7:19" ht="14.25">
      <c r="G1486" s="6"/>
      <c r="I1486" s="6"/>
      <c r="K1486" s="6"/>
      <c r="L1486" s="6"/>
      <c r="M1486" s="6"/>
      <c r="N1486" s="6"/>
      <c r="O1486" s="6"/>
      <c r="P1486" s="6"/>
      <c r="Q1486" s="6"/>
      <c r="R1486" s="6"/>
      <c r="S1486" s="6"/>
    </row>
    <row r="1487" spans="7:19" ht="14.25">
      <c r="G1487" s="6"/>
      <c r="I1487" s="6"/>
      <c r="K1487" s="6"/>
      <c r="L1487" s="6"/>
      <c r="M1487" s="6"/>
      <c r="N1487" s="6"/>
      <c r="O1487" s="6"/>
      <c r="P1487" s="6"/>
      <c r="Q1487" s="6"/>
      <c r="R1487" s="6"/>
      <c r="S1487" s="6"/>
    </row>
    <row r="1488" spans="7:19" ht="14.25">
      <c r="G1488" s="6"/>
      <c r="I1488" s="6"/>
      <c r="K1488" s="6"/>
      <c r="L1488" s="6"/>
      <c r="M1488" s="6"/>
      <c r="N1488" s="6"/>
      <c r="O1488" s="6"/>
      <c r="P1488" s="6"/>
      <c r="Q1488" s="6"/>
      <c r="R1488" s="6"/>
      <c r="S1488" s="6"/>
    </row>
    <row r="1489" spans="7:19" ht="14.25">
      <c r="G1489" s="6"/>
      <c r="I1489" s="6"/>
      <c r="K1489" s="6"/>
      <c r="L1489" s="6"/>
      <c r="M1489" s="6"/>
      <c r="N1489" s="6"/>
      <c r="O1489" s="6"/>
      <c r="P1489" s="6"/>
      <c r="Q1489" s="6"/>
      <c r="R1489" s="6"/>
      <c r="S1489" s="6"/>
    </row>
    <row r="1490" spans="7:19" ht="14.25">
      <c r="G1490" s="6"/>
      <c r="I1490" s="6"/>
      <c r="K1490" s="6"/>
      <c r="L1490" s="6"/>
      <c r="M1490" s="6"/>
      <c r="N1490" s="6"/>
      <c r="O1490" s="6"/>
      <c r="P1490" s="6"/>
      <c r="Q1490" s="6"/>
      <c r="R1490" s="6"/>
      <c r="S1490" s="6"/>
    </row>
    <row r="1491" spans="7:19" ht="14.25">
      <c r="G1491" s="6"/>
      <c r="I1491" s="6"/>
      <c r="K1491" s="6"/>
      <c r="L1491" s="6"/>
      <c r="M1491" s="6"/>
      <c r="N1491" s="6"/>
      <c r="O1491" s="6"/>
      <c r="P1491" s="6"/>
      <c r="Q1491" s="6"/>
      <c r="R1491" s="6"/>
      <c r="S1491" s="6"/>
    </row>
    <row r="1492" spans="7:19" ht="14.25">
      <c r="G1492" s="6"/>
      <c r="I1492" s="6"/>
      <c r="K1492" s="6"/>
      <c r="L1492" s="6"/>
      <c r="M1492" s="6"/>
      <c r="N1492" s="6"/>
      <c r="O1492" s="6"/>
      <c r="P1492" s="6"/>
      <c r="Q1492" s="6"/>
      <c r="R1492" s="6"/>
      <c r="S1492" s="6"/>
    </row>
    <row r="1493" spans="7:19" ht="14.25">
      <c r="G1493" s="6"/>
      <c r="I1493" s="6"/>
      <c r="K1493" s="6"/>
      <c r="L1493" s="6"/>
      <c r="M1493" s="6"/>
      <c r="N1493" s="6"/>
      <c r="O1493" s="6"/>
      <c r="P1493" s="6"/>
      <c r="Q1493" s="6"/>
      <c r="R1493" s="6"/>
      <c r="S1493" s="6"/>
    </row>
    <row r="1494" spans="7:19" ht="14.25">
      <c r="G1494" s="6"/>
      <c r="I1494" s="6"/>
      <c r="K1494" s="6"/>
      <c r="L1494" s="6"/>
      <c r="M1494" s="6"/>
      <c r="N1494" s="6"/>
      <c r="O1494" s="6"/>
      <c r="P1494" s="6"/>
      <c r="Q1494" s="6"/>
      <c r="R1494" s="6"/>
      <c r="S1494" s="6"/>
    </row>
    <row r="1495" spans="7:19" ht="14.25">
      <c r="G1495" s="6"/>
      <c r="I1495" s="6"/>
      <c r="K1495" s="6"/>
      <c r="L1495" s="6"/>
      <c r="M1495" s="6"/>
      <c r="N1495" s="6"/>
      <c r="O1495" s="6"/>
      <c r="P1495" s="6"/>
      <c r="Q1495" s="6"/>
      <c r="R1495" s="6"/>
      <c r="S1495" s="6"/>
    </row>
    <row r="1496" spans="7:19" ht="14.25">
      <c r="G1496" s="6"/>
      <c r="I1496" s="6"/>
      <c r="K1496" s="6"/>
      <c r="L1496" s="6"/>
      <c r="M1496" s="6"/>
      <c r="N1496" s="6"/>
      <c r="O1496" s="6"/>
      <c r="P1496" s="6"/>
      <c r="Q1496" s="6"/>
      <c r="R1496" s="6"/>
      <c r="S1496" s="6"/>
    </row>
    <row r="1497" spans="7:19" ht="14.25">
      <c r="G1497" s="6"/>
      <c r="I1497" s="6"/>
      <c r="K1497" s="6"/>
      <c r="L1497" s="6"/>
      <c r="M1497" s="6"/>
      <c r="N1497" s="6"/>
      <c r="O1497" s="6"/>
      <c r="P1497" s="6"/>
      <c r="Q1497" s="6"/>
      <c r="R1497" s="6"/>
      <c r="S1497" s="6"/>
    </row>
    <row r="1498" spans="7:19" ht="14.25">
      <c r="G1498" s="6"/>
      <c r="I1498" s="6"/>
      <c r="K1498" s="6"/>
      <c r="L1498" s="6"/>
      <c r="M1498" s="6"/>
      <c r="N1498" s="6"/>
      <c r="O1498" s="6"/>
      <c r="P1498" s="6"/>
      <c r="Q1498" s="6"/>
      <c r="R1498" s="6"/>
      <c r="S1498" s="6"/>
    </row>
    <row r="1499" spans="7:19" ht="14.25">
      <c r="G1499" s="6"/>
      <c r="I1499" s="6"/>
      <c r="K1499" s="6"/>
      <c r="L1499" s="6"/>
      <c r="M1499" s="6"/>
      <c r="N1499" s="6"/>
      <c r="O1499" s="6"/>
      <c r="P1499" s="6"/>
      <c r="Q1499" s="6"/>
      <c r="R1499" s="6"/>
      <c r="S1499" s="6"/>
    </row>
    <row r="1500" spans="7:19" ht="14.25">
      <c r="G1500" s="6"/>
      <c r="I1500" s="6"/>
      <c r="K1500" s="6"/>
      <c r="L1500" s="6"/>
      <c r="M1500" s="6"/>
      <c r="N1500" s="6"/>
      <c r="O1500" s="6"/>
      <c r="P1500" s="6"/>
      <c r="Q1500" s="6"/>
      <c r="R1500" s="6"/>
      <c r="S1500" s="6"/>
    </row>
    <row r="1501" spans="7:19" ht="14.25">
      <c r="G1501" s="6"/>
      <c r="I1501" s="6"/>
      <c r="K1501" s="6"/>
      <c r="L1501" s="6"/>
      <c r="M1501" s="6"/>
      <c r="N1501" s="6"/>
      <c r="O1501" s="6"/>
      <c r="P1501" s="6"/>
      <c r="Q1501" s="6"/>
      <c r="R1501" s="6"/>
      <c r="S1501" s="6"/>
    </row>
    <row r="1502" spans="7:19" ht="14.25">
      <c r="G1502" s="6"/>
      <c r="I1502" s="6"/>
      <c r="K1502" s="6"/>
      <c r="L1502" s="6"/>
      <c r="M1502" s="6"/>
      <c r="N1502" s="6"/>
      <c r="O1502" s="6"/>
      <c r="P1502" s="6"/>
      <c r="Q1502" s="6"/>
      <c r="R1502" s="6"/>
      <c r="S1502" s="6"/>
    </row>
    <row r="1503" spans="7:19" ht="14.25">
      <c r="G1503" s="6"/>
      <c r="I1503" s="6"/>
      <c r="K1503" s="6"/>
      <c r="L1503" s="6"/>
      <c r="M1503" s="6"/>
      <c r="N1503" s="6"/>
      <c r="O1503" s="6"/>
      <c r="P1503" s="6"/>
      <c r="Q1503" s="6"/>
      <c r="R1503" s="6"/>
      <c r="S1503" s="6"/>
    </row>
    <row r="1504" spans="7:19" ht="14.25">
      <c r="G1504" s="6"/>
      <c r="I1504" s="6"/>
      <c r="K1504" s="6"/>
      <c r="L1504" s="6"/>
      <c r="M1504" s="6"/>
      <c r="N1504" s="6"/>
      <c r="O1504" s="6"/>
      <c r="P1504" s="6"/>
      <c r="Q1504" s="6"/>
      <c r="R1504" s="6"/>
      <c r="S1504" s="6"/>
    </row>
    <row r="1505" spans="7:19" ht="14.25">
      <c r="G1505" s="6"/>
      <c r="I1505" s="6"/>
      <c r="K1505" s="6"/>
      <c r="L1505" s="6"/>
      <c r="M1505" s="6"/>
      <c r="N1505" s="6"/>
      <c r="O1505" s="6"/>
      <c r="P1505" s="6"/>
      <c r="Q1505" s="6"/>
      <c r="R1505" s="6"/>
      <c r="S1505" s="6"/>
    </row>
    <row r="1506" spans="7:19" ht="14.25">
      <c r="G1506" s="6"/>
      <c r="I1506" s="6"/>
      <c r="K1506" s="6"/>
      <c r="L1506" s="6"/>
      <c r="M1506" s="6"/>
      <c r="N1506" s="6"/>
      <c r="O1506" s="6"/>
      <c r="P1506" s="6"/>
      <c r="Q1506" s="6"/>
      <c r="R1506" s="6"/>
      <c r="S1506" s="6"/>
    </row>
    <row r="1507" spans="7:19" ht="14.25">
      <c r="G1507" s="6"/>
      <c r="I1507" s="6"/>
      <c r="K1507" s="6"/>
      <c r="L1507" s="6"/>
      <c r="M1507" s="6"/>
      <c r="N1507" s="6"/>
      <c r="O1507" s="6"/>
      <c r="P1507" s="6"/>
      <c r="Q1507" s="6"/>
      <c r="R1507" s="6"/>
      <c r="S1507" s="6"/>
    </row>
    <row r="1508" spans="7:19" ht="14.25">
      <c r="G1508" s="6"/>
      <c r="I1508" s="6"/>
      <c r="K1508" s="6"/>
      <c r="L1508" s="6"/>
      <c r="M1508" s="6"/>
      <c r="N1508" s="6"/>
      <c r="O1508" s="6"/>
      <c r="P1508" s="6"/>
      <c r="Q1508" s="6"/>
      <c r="R1508" s="6"/>
      <c r="S1508" s="6"/>
    </row>
    <row r="1509" spans="7:19" ht="14.25">
      <c r="G1509" s="6"/>
      <c r="I1509" s="6"/>
      <c r="K1509" s="6"/>
      <c r="L1509" s="6"/>
      <c r="M1509" s="6"/>
      <c r="N1509" s="6"/>
      <c r="O1509" s="6"/>
      <c r="P1509" s="6"/>
      <c r="Q1509" s="6"/>
      <c r="R1509" s="6"/>
      <c r="S1509" s="6"/>
    </row>
    <row r="1510" spans="7:19" ht="14.25">
      <c r="G1510" s="6"/>
      <c r="I1510" s="6"/>
      <c r="K1510" s="6"/>
      <c r="L1510" s="6"/>
      <c r="M1510" s="6"/>
      <c r="N1510" s="6"/>
      <c r="O1510" s="6"/>
      <c r="P1510" s="6"/>
      <c r="Q1510" s="6"/>
      <c r="R1510" s="6"/>
      <c r="S1510" s="6"/>
    </row>
    <row r="1511" spans="7:19" ht="14.25">
      <c r="G1511" s="6"/>
      <c r="I1511" s="6"/>
      <c r="K1511" s="6"/>
      <c r="L1511" s="6"/>
      <c r="M1511" s="6"/>
      <c r="N1511" s="6"/>
      <c r="O1511" s="6"/>
      <c r="P1511" s="6"/>
      <c r="Q1511" s="6"/>
      <c r="R1511" s="6"/>
      <c r="S1511" s="6"/>
    </row>
    <row r="1512" spans="7:19" ht="14.25">
      <c r="G1512" s="6"/>
      <c r="I1512" s="6"/>
      <c r="K1512" s="6"/>
      <c r="L1512" s="6"/>
      <c r="M1512" s="6"/>
      <c r="N1512" s="6"/>
      <c r="O1512" s="6"/>
      <c r="P1512" s="6"/>
      <c r="Q1512" s="6"/>
      <c r="R1512" s="6"/>
      <c r="S1512" s="6"/>
    </row>
    <row r="1513" spans="7:19" ht="14.25">
      <c r="G1513" s="6"/>
      <c r="I1513" s="6"/>
      <c r="K1513" s="6"/>
      <c r="L1513" s="6"/>
      <c r="M1513" s="6"/>
      <c r="N1513" s="6"/>
      <c r="O1513" s="6"/>
      <c r="P1513" s="6"/>
      <c r="Q1513" s="6"/>
      <c r="R1513" s="6"/>
      <c r="S1513" s="6"/>
    </row>
    <row r="1514" spans="7:19" ht="14.25">
      <c r="G1514" s="6"/>
      <c r="I1514" s="6"/>
      <c r="K1514" s="6"/>
      <c r="L1514" s="6"/>
      <c r="M1514" s="6"/>
      <c r="N1514" s="6"/>
      <c r="O1514" s="6"/>
      <c r="P1514" s="6"/>
      <c r="Q1514" s="6"/>
      <c r="R1514" s="6"/>
      <c r="S1514" s="6"/>
    </row>
    <row r="1515" spans="7:19" ht="14.25">
      <c r="G1515" s="6"/>
      <c r="I1515" s="6"/>
      <c r="K1515" s="6"/>
      <c r="L1515" s="6"/>
      <c r="M1515" s="6"/>
      <c r="N1515" s="6"/>
      <c r="O1515" s="6"/>
      <c r="P1515" s="6"/>
      <c r="Q1515" s="6"/>
      <c r="R1515" s="6"/>
      <c r="S1515" s="6"/>
    </row>
    <row r="1516" spans="7:19" ht="14.25">
      <c r="G1516" s="6"/>
      <c r="I1516" s="6"/>
      <c r="K1516" s="6"/>
      <c r="L1516" s="6"/>
      <c r="M1516" s="6"/>
      <c r="N1516" s="6"/>
      <c r="O1516" s="6"/>
      <c r="P1516" s="6"/>
      <c r="Q1516" s="6"/>
      <c r="R1516" s="6"/>
      <c r="S1516" s="6"/>
    </row>
    <row r="1517" spans="7:19" ht="14.25">
      <c r="G1517" s="6"/>
      <c r="I1517" s="6"/>
      <c r="K1517" s="6"/>
      <c r="L1517" s="6"/>
      <c r="M1517" s="6"/>
      <c r="N1517" s="6"/>
      <c r="O1517" s="6"/>
      <c r="P1517" s="6"/>
      <c r="Q1517" s="6"/>
      <c r="R1517" s="6"/>
      <c r="S1517" s="6"/>
    </row>
    <row r="1518" spans="7:19" ht="14.25">
      <c r="G1518" s="6"/>
      <c r="I1518" s="6"/>
      <c r="K1518" s="6"/>
      <c r="L1518" s="6"/>
      <c r="M1518" s="6"/>
      <c r="N1518" s="6"/>
      <c r="O1518" s="6"/>
      <c r="P1518" s="6"/>
      <c r="Q1518" s="6"/>
      <c r="R1518" s="6"/>
      <c r="S1518" s="6"/>
    </row>
    <row r="1519" spans="7:19" ht="14.25">
      <c r="G1519" s="6"/>
      <c r="I1519" s="6"/>
      <c r="K1519" s="6"/>
      <c r="L1519" s="6"/>
      <c r="M1519" s="6"/>
      <c r="N1519" s="6"/>
      <c r="O1519" s="6"/>
      <c r="P1519" s="6"/>
      <c r="Q1519" s="6"/>
      <c r="R1519" s="6"/>
      <c r="S1519" s="6"/>
    </row>
    <row r="1520" spans="7:19" ht="14.25">
      <c r="G1520" s="6"/>
      <c r="I1520" s="6"/>
      <c r="K1520" s="6"/>
      <c r="L1520" s="6"/>
      <c r="M1520" s="6"/>
      <c r="N1520" s="6"/>
      <c r="O1520" s="6"/>
      <c r="P1520" s="6"/>
      <c r="Q1520" s="6"/>
      <c r="R1520" s="6"/>
      <c r="S1520" s="6"/>
    </row>
    <row r="1521" spans="7:19" ht="14.25">
      <c r="G1521" s="6"/>
      <c r="I1521" s="6"/>
      <c r="K1521" s="6"/>
      <c r="L1521" s="6"/>
      <c r="M1521" s="6"/>
      <c r="N1521" s="6"/>
      <c r="O1521" s="6"/>
      <c r="P1521" s="6"/>
      <c r="Q1521" s="6"/>
      <c r="R1521" s="6"/>
      <c r="S1521" s="6"/>
    </row>
    <row r="1522" spans="7:19" ht="14.25">
      <c r="G1522" s="6"/>
      <c r="I1522" s="6"/>
      <c r="K1522" s="6"/>
      <c r="L1522" s="6"/>
      <c r="M1522" s="6"/>
      <c r="N1522" s="6"/>
      <c r="O1522" s="6"/>
      <c r="P1522" s="6"/>
      <c r="Q1522" s="6"/>
      <c r="R1522" s="6"/>
      <c r="S1522" s="6"/>
    </row>
    <row r="1523" spans="7:19" ht="14.25">
      <c r="G1523" s="6"/>
      <c r="I1523" s="6"/>
      <c r="K1523" s="6"/>
      <c r="L1523" s="6"/>
      <c r="M1523" s="6"/>
      <c r="N1523" s="6"/>
      <c r="O1523" s="6"/>
      <c r="P1523" s="6"/>
      <c r="Q1523" s="6"/>
      <c r="R1523" s="6"/>
      <c r="S1523" s="6"/>
    </row>
    <row r="1524" spans="7:19" ht="14.25">
      <c r="G1524" s="6"/>
      <c r="I1524" s="6"/>
      <c r="K1524" s="6"/>
      <c r="L1524" s="6"/>
      <c r="M1524" s="6"/>
      <c r="N1524" s="6"/>
      <c r="O1524" s="6"/>
      <c r="P1524" s="6"/>
      <c r="Q1524" s="6"/>
      <c r="R1524" s="6"/>
      <c r="S1524" s="6"/>
    </row>
    <row r="1525" spans="7:19" ht="14.25">
      <c r="G1525" s="6"/>
      <c r="I1525" s="6"/>
      <c r="K1525" s="6"/>
      <c r="L1525" s="6"/>
      <c r="M1525" s="6"/>
      <c r="N1525" s="6"/>
      <c r="O1525" s="6"/>
      <c r="P1525" s="6"/>
      <c r="Q1525" s="6"/>
      <c r="R1525" s="6"/>
      <c r="S1525" s="6"/>
    </row>
    <row r="1526" spans="7:19" ht="14.25">
      <c r="G1526" s="6"/>
      <c r="I1526" s="6"/>
      <c r="K1526" s="6"/>
      <c r="L1526" s="6"/>
      <c r="M1526" s="6"/>
      <c r="N1526" s="6"/>
      <c r="O1526" s="6"/>
      <c r="P1526" s="6"/>
      <c r="Q1526" s="6"/>
      <c r="R1526" s="6"/>
      <c r="S1526" s="6"/>
    </row>
    <row r="1527" spans="7:19" ht="14.25">
      <c r="G1527" s="6"/>
      <c r="I1527" s="6"/>
      <c r="K1527" s="6"/>
      <c r="L1527" s="6"/>
      <c r="M1527" s="6"/>
      <c r="N1527" s="6"/>
      <c r="O1527" s="6"/>
      <c r="P1527" s="6"/>
      <c r="Q1527" s="6"/>
      <c r="R1527" s="6"/>
      <c r="S1527" s="6"/>
    </row>
    <row r="1528" spans="7:19" ht="14.25">
      <c r="G1528" s="6"/>
      <c r="I1528" s="6"/>
      <c r="K1528" s="6"/>
      <c r="L1528" s="6"/>
      <c r="M1528" s="6"/>
      <c r="N1528" s="6"/>
      <c r="O1528" s="6"/>
      <c r="P1528" s="6"/>
      <c r="Q1528" s="6"/>
      <c r="R1528" s="6"/>
      <c r="S1528" s="6"/>
    </row>
    <row r="1529" spans="7:19" ht="14.25">
      <c r="G1529" s="6"/>
      <c r="I1529" s="6"/>
      <c r="K1529" s="6"/>
      <c r="L1529" s="6"/>
      <c r="M1529" s="6"/>
      <c r="N1529" s="6"/>
      <c r="O1529" s="6"/>
      <c r="P1529" s="6"/>
      <c r="Q1529" s="6"/>
      <c r="R1529" s="6"/>
      <c r="S1529" s="6"/>
    </row>
    <row r="1530" spans="7:19" ht="14.25">
      <c r="G1530" s="6"/>
      <c r="I1530" s="6"/>
      <c r="K1530" s="6"/>
      <c r="L1530" s="6"/>
      <c r="M1530" s="6"/>
      <c r="N1530" s="6"/>
      <c r="O1530" s="6"/>
      <c r="P1530" s="6"/>
      <c r="Q1530" s="6"/>
      <c r="R1530" s="6"/>
      <c r="S1530" s="6"/>
    </row>
    <row r="1531" spans="7:19" ht="14.25">
      <c r="G1531" s="6"/>
      <c r="I1531" s="6"/>
      <c r="K1531" s="6"/>
      <c r="L1531" s="6"/>
      <c r="M1531" s="6"/>
      <c r="N1531" s="6"/>
      <c r="O1531" s="6"/>
      <c r="P1531" s="6"/>
      <c r="Q1531" s="6"/>
      <c r="R1531" s="6"/>
      <c r="S1531" s="6"/>
    </row>
    <row r="1532" spans="7:19" ht="14.25">
      <c r="G1532" s="6"/>
      <c r="I1532" s="6"/>
      <c r="K1532" s="6"/>
      <c r="L1532" s="6"/>
      <c r="M1532" s="6"/>
      <c r="N1532" s="6"/>
      <c r="O1532" s="6"/>
      <c r="P1532" s="6"/>
      <c r="Q1532" s="6"/>
      <c r="R1532" s="6"/>
      <c r="S1532" s="6"/>
    </row>
    <row r="1533" spans="7:19" ht="14.25">
      <c r="G1533" s="6"/>
      <c r="I1533" s="6"/>
      <c r="K1533" s="6"/>
      <c r="L1533" s="6"/>
      <c r="M1533" s="6"/>
      <c r="N1533" s="6"/>
      <c r="O1533" s="6"/>
      <c r="P1533" s="6"/>
      <c r="Q1533" s="6"/>
      <c r="R1533" s="6"/>
      <c r="S1533" s="6"/>
    </row>
    <row r="1534" spans="7:19" ht="14.25">
      <c r="G1534" s="6"/>
      <c r="I1534" s="6"/>
      <c r="K1534" s="6"/>
      <c r="L1534" s="6"/>
      <c r="M1534" s="6"/>
      <c r="N1534" s="6"/>
      <c r="O1534" s="6"/>
      <c r="P1534" s="6"/>
      <c r="Q1534" s="6"/>
      <c r="R1534" s="6"/>
      <c r="S1534" s="6"/>
    </row>
    <row r="1535" spans="7:19" ht="14.25">
      <c r="G1535" s="6"/>
      <c r="I1535" s="6"/>
      <c r="K1535" s="6"/>
      <c r="L1535" s="6"/>
      <c r="M1535" s="6"/>
      <c r="N1535" s="6"/>
      <c r="O1535" s="6"/>
      <c r="P1535" s="6"/>
      <c r="Q1535" s="6"/>
      <c r="R1535" s="6"/>
      <c r="S1535" s="6"/>
    </row>
    <row r="1536" spans="7:19" ht="14.25">
      <c r="G1536" s="6"/>
      <c r="I1536" s="6"/>
      <c r="K1536" s="6"/>
      <c r="L1536" s="6"/>
      <c r="M1536" s="6"/>
      <c r="N1536" s="6"/>
      <c r="O1536" s="6"/>
      <c r="P1536" s="6"/>
      <c r="Q1536" s="6"/>
      <c r="R1536" s="6"/>
      <c r="S1536" s="6"/>
    </row>
    <row r="1537" spans="7:19" ht="14.25">
      <c r="G1537" s="6"/>
      <c r="I1537" s="6"/>
      <c r="K1537" s="6"/>
      <c r="L1537" s="6"/>
      <c r="M1537" s="6"/>
      <c r="N1537" s="6"/>
      <c r="O1537" s="6"/>
      <c r="P1537" s="6"/>
      <c r="Q1537" s="6"/>
      <c r="R1537" s="6"/>
      <c r="S1537" s="6"/>
    </row>
    <row r="1538" spans="7:19" ht="14.25">
      <c r="G1538" s="6"/>
      <c r="I1538" s="6"/>
      <c r="K1538" s="6"/>
      <c r="L1538" s="6"/>
      <c r="M1538" s="6"/>
      <c r="N1538" s="6"/>
      <c r="O1538" s="6"/>
      <c r="P1538" s="6"/>
      <c r="Q1538" s="6"/>
      <c r="R1538" s="6"/>
      <c r="S1538" s="6"/>
    </row>
    <row r="1539" spans="7:19" ht="14.25">
      <c r="G1539" s="6"/>
      <c r="I1539" s="6"/>
      <c r="K1539" s="6"/>
      <c r="L1539" s="6"/>
      <c r="M1539" s="6"/>
      <c r="N1539" s="6"/>
      <c r="O1539" s="6"/>
      <c r="P1539" s="6"/>
      <c r="Q1539" s="6"/>
      <c r="R1539" s="6"/>
      <c r="S1539" s="6"/>
    </row>
    <row r="1540" spans="7:19" ht="14.25">
      <c r="G1540" s="6"/>
      <c r="I1540" s="6"/>
      <c r="K1540" s="6"/>
      <c r="L1540" s="6"/>
      <c r="M1540" s="6"/>
      <c r="N1540" s="6"/>
      <c r="O1540" s="6"/>
      <c r="P1540" s="6"/>
      <c r="Q1540" s="6"/>
      <c r="R1540" s="6"/>
      <c r="S1540" s="6"/>
    </row>
    <row r="1541" spans="7:19" ht="14.25">
      <c r="G1541" s="6"/>
      <c r="I1541" s="6"/>
      <c r="K1541" s="6"/>
      <c r="L1541" s="6"/>
      <c r="M1541" s="6"/>
      <c r="N1541" s="6"/>
      <c r="O1541" s="6"/>
      <c r="P1541" s="6"/>
      <c r="Q1541" s="6"/>
      <c r="R1541" s="6"/>
      <c r="S1541" s="6"/>
    </row>
    <row r="1542" spans="7:19" ht="14.25">
      <c r="G1542" s="6"/>
      <c r="I1542" s="6"/>
      <c r="K1542" s="6"/>
      <c r="L1542" s="6"/>
      <c r="M1542" s="6"/>
      <c r="N1542" s="6"/>
      <c r="O1542" s="6"/>
      <c r="P1542" s="6"/>
      <c r="Q1542" s="6"/>
      <c r="R1542" s="6"/>
      <c r="S1542" s="6"/>
    </row>
    <row r="1543" spans="7:19" ht="14.25">
      <c r="G1543" s="6"/>
      <c r="I1543" s="6"/>
      <c r="K1543" s="6"/>
      <c r="L1543" s="6"/>
      <c r="M1543" s="6"/>
      <c r="N1543" s="6"/>
      <c r="O1543" s="6"/>
      <c r="P1543" s="6"/>
      <c r="Q1543" s="6"/>
      <c r="R1543" s="6"/>
      <c r="S1543" s="6"/>
    </row>
    <row r="1544" spans="7:19" ht="14.25">
      <c r="G1544" s="6"/>
      <c r="I1544" s="6"/>
      <c r="K1544" s="6"/>
      <c r="L1544" s="6"/>
      <c r="M1544" s="6"/>
      <c r="N1544" s="6"/>
      <c r="O1544" s="6"/>
      <c r="P1544" s="6"/>
      <c r="Q1544" s="6"/>
      <c r="R1544" s="6"/>
      <c r="S1544" s="6"/>
    </row>
    <row r="1545" spans="7:19" ht="14.25">
      <c r="G1545" s="6"/>
      <c r="I1545" s="6"/>
      <c r="K1545" s="6"/>
      <c r="L1545" s="6"/>
      <c r="M1545" s="6"/>
      <c r="N1545" s="6"/>
      <c r="O1545" s="6"/>
      <c r="P1545" s="6"/>
      <c r="Q1545" s="6"/>
      <c r="R1545" s="6"/>
      <c r="S1545" s="6"/>
    </row>
    <row r="1546" spans="7:19" ht="14.25">
      <c r="G1546" s="6"/>
      <c r="I1546" s="6"/>
      <c r="K1546" s="6"/>
      <c r="L1546" s="6"/>
      <c r="M1546" s="6"/>
      <c r="N1546" s="6"/>
      <c r="O1546" s="6"/>
      <c r="P1546" s="6"/>
      <c r="Q1546" s="6"/>
      <c r="R1546" s="6"/>
      <c r="S1546" s="6"/>
    </row>
    <row r="1547" spans="7:19" ht="14.25">
      <c r="G1547" s="6"/>
      <c r="I1547" s="6"/>
      <c r="K1547" s="6"/>
      <c r="L1547" s="6"/>
      <c r="M1547" s="6"/>
      <c r="N1547" s="6"/>
      <c r="O1547" s="6"/>
      <c r="P1547" s="6"/>
      <c r="Q1547" s="6"/>
      <c r="R1547" s="6"/>
      <c r="S1547" s="6"/>
    </row>
    <row r="1548" spans="7:19" ht="14.25">
      <c r="G1548" s="6"/>
      <c r="I1548" s="6"/>
      <c r="K1548" s="6"/>
      <c r="L1548" s="6"/>
      <c r="M1548" s="6"/>
      <c r="N1548" s="6"/>
      <c r="O1548" s="6"/>
      <c r="P1548" s="6"/>
      <c r="Q1548" s="6"/>
      <c r="R1548" s="6"/>
      <c r="S1548" s="6"/>
    </row>
    <row r="1549" spans="7:19" ht="14.25">
      <c r="G1549" s="6"/>
      <c r="I1549" s="6"/>
      <c r="K1549" s="6"/>
      <c r="L1549" s="6"/>
      <c r="M1549" s="6"/>
      <c r="N1549" s="6"/>
      <c r="O1549" s="6"/>
      <c r="P1549" s="6"/>
      <c r="Q1549" s="6"/>
      <c r="R1549" s="6"/>
      <c r="S1549" s="6"/>
    </row>
    <row r="1550" spans="7:19" ht="14.25">
      <c r="G1550" s="6"/>
      <c r="I1550" s="6"/>
      <c r="K1550" s="6"/>
      <c r="L1550" s="6"/>
      <c r="M1550" s="6"/>
      <c r="N1550" s="6"/>
      <c r="O1550" s="6"/>
      <c r="P1550" s="6"/>
      <c r="Q1550" s="6"/>
      <c r="R1550" s="6"/>
      <c r="S1550" s="6"/>
    </row>
    <row r="1551" spans="7:19" ht="14.25">
      <c r="G1551" s="6"/>
      <c r="I1551" s="6"/>
      <c r="K1551" s="6"/>
      <c r="L1551" s="6"/>
      <c r="M1551" s="6"/>
      <c r="N1551" s="6"/>
      <c r="O1551" s="6"/>
      <c r="P1551" s="6"/>
      <c r="Q1551" s="6"/>
      <c r="R1551" s="6"/>
      <c r="S1551" s="6"/>
    </row>
    <row r="1552" spans="7:19" ht="14.25">
      <c r="G1552" s="6"/>
      <c r="I1552" s="6"/>
      <c r="K1552" s="6"/>
      <c r="L1552" s="6"/>
      <c r="M1552" s="6"/>
      <c r="N1552" s="6"/>
      <c r="O1552" s="6"/>
      <c r="P1552" s="6"/>
      <c r="Q1552" s="6"/>
      <c r="R1552" s="6"/>
      <c r="S1552" s="6"/>
    </row>
    <row r="1553" spans="7:19" ht="14.25">
      <c r="G1553" s="6"/>
      <c r="I1553" s="6"/>
      <c r="K1553" s="6"/>
      <c r="L1553" s="6"/>
      <c r="M1553" s="6"/>
      <c r="N1553" s="6"/>
      <c r="O1553" s="6"/>
      <c r="P1553" s="6"/>
      <c r="Q1553" s="6"/>
      <c r="R1553" s="6"/>
      <c r="S1553" s="6"/>
    </row>
    <row r="1554" spans="7:19" ht="14.25">
      <c r="G1554" s="6"/>
      <c r="I1554" s="6"/>
      <c r="K1554" s="6"/>
      <c r="L1554" s="6"/>
      <c r="M1554" s="6"/>
      <c r="N1554" s="6"/>
      <c r="O1554" s="6"/>
      <c r="P1554" s="6"/>
      <c r="Q1554" s="6"/>
      <c r="R1554" s="6"/>
      <c r="S1554" s="6"/>
    </row>
    <row r="1555" spans="7:19" ht="14.25">
      <c r="G1555" s="6"/>
      <c r="I1555" s="6"/>
      <c r="K1555" s="6"/>
      <c r="L1555" s="6"/>
      <c r="M1555" s="6"/>
      <c r="N1555" s="6"/>
      <c r="O1555" s="6"/>
      <c r="P1555" s="6"/>
      <c r="Q1555" s="6"/>
      <c r="R1555" s="6"/>
      <c r="S1555" s="6"/>
    </row>
    <row r="1556" spans="7:19" ht="14.25">
      <c r="G1556" s="6"/>
      <c r="I1556" s="6"/>
      <c r="K1556" s="6"/>
      <c r="L1556" s="6"/>
      <c r="M1556" s="6"/>
      <c r="N1556" s="6"/>
      <c r="O1556" s="6"/>
      <c r="P1556" s="6"/>
      <c r="Q1556" s="6"/>
      <c r="R1556" s="6"/>
      <c r="S1556" s="6"/>
    </row>
    <row r="1557" spans="7:19" ht="14.25">
      <c r="G1557" s="6"/>
      <c r="I1557" s="6"/>
      <c r="K1557" s="6"/>
      <c r="L1557" s="6"/>
      <c r="M1557" s="6"/>
      <c r="N1557" s="6"/>
      <c r="O1557" s="6"/>
      <c r="P1557" s="6"/>
      <c r="Q1557" s="6"/>
      <c r="R1557" s="6"/>
      <c r="S1557" s="6"/>
    </row>
    <row r="1558" spans="7:19" ht="14.25">
      <c r="G1558" s="6"/>
      <c r="I1558" s="6"/>
      <c r="K1558" s="6"/>
      <c r="L1558" s="6"/>
      <c r="M1558" s="6"/>
      <c r="N1558" s="6"/>
      <c r="O1558" s="6"/>
      <c r="P1558" s="6"/>
      <c r="Q1558" s="6"/>
      <c r="R1558" s="6"/>
      <c r="S1558" s="6"/>
    </row>
    <row r="1559" spans="7:19" ht="14.25">
      <c r="G1559" s="6"/>
      <c r="I1559" s="6"/>
      <c r="K1559" s="6"/>
      <c r="L1559" s="6"/>
      <c r="M1559" s="6"/>
      <c r="N1559" s="6"/>
      <c r="O1559" s="6"/>
      <c r="P1559" s="6"/>
      <c r="Q1559" s="6"/>
      <c r="R1559" s="6"/>
      <c r="S1559" s="6"/>
    </row>
    <row r="1560" spans="7:19" ht="14.25">
      <c r="G1560" s="6"/>
      <c r="I1560" s="6"/>
      <c r="K1560" s="6"/>
      <c r="L1560" s="6"/>
      <c r="M1560" s="6"/>
      <c r="N1560" s="6"/>
      <c r="O1560" s="6"/>
      <c r="P1560" s="6"/>
      <c r="Q1560" s="6"/>
      <c r="R1560" s="6"/>
      <c r="S1560" s="6"/>
    </row>
    <row r="1561" spans="7:19" ht="14.25">
      <c r="G1561" s="6"/>
      <c r="I1561" s="6"/>
      <c r="K1561" s="6"/>
      <c r="L1561" s="6"/>
      <c r="M1561" s="6"/>
      <c r="N1561" s="6"/>
      <c r="O1561" s="6"/>
      <c r="P1561" s="6"/>
      <c r="Q1561" s="6"/>
      <c r="R1561" s="6"/>
      <c r="S1561" s="6"/>
    </row>
    <row r="1562" spans="7:19" ht="14.25">
      <c r="G1562" s="6"/>
      <c r="I1562" s="6"/>
      <c r="K1562" s="6"/>
      <c r="L1562" s="6"/>
      <c r="M1562" s="6"/>
      <c r="N1562" s="6"/>
      <c r="O1562" s="6"/>
      <c r="P1562" s="6"/>
      <c r="Q1562" s="6"/>
      <c r="R1562" s="6"/>
      <c r="S1562" s="6"/>
    </row>
    <row r="1563" spans="7:19" ht="14.25">
      <c r="G1563" s="6"/>
      <c r="I1563" s="6"/>
      <c r="K1563" s="6"/>
      <c r="L1563" s="6"/>
      <c r="M1563" s="6"/>
      <c r="N1563" s="6"/>
      <c r="O1563" s="6"/>
      <c r="P1563" s="6"/>
      <c r="Q1563" s="6"/>
      <c r="R1563" s="6"/>
      <c r="S1563" s="6"/>
    </row>
    <row r="1564" spans="7:19" ht="14.25">
      <c r="G1564" s="6"/>
      <c r="I1564" s="6"/>
      <c r="K1564" s="6"/>
      <c r="L1564" s="6"/>
      <c r="M1564" s="6"/>
      <c r="N1564" s="6"/>
      <c r="O1564" s="6"/>
      <c r="P1564" s="6"/>
      <c r="Q1564" s="6"/>
      <c r="R1564" s="6"/>
      <c r="S1564" s="6"/>
    </row>
    <row r="1565" spans="7:19" ht="14.25">
      <c r="G1565" s="6"/>
      <c r="I1565" s="6"/>
      <c r="K1565" s="6"/>
      <c r="L1565" s="6"/>
      <c r="M1565" s="6"/>
      <c r="N1565" s="6"/>
      <c r="O1565" s="6"/>
      <c r="P1565" s="6"/>
      <c r="Q1565" s="6"/>
      <c r="R1565" s="6"/>
      <c r="S1565" s="6"/>
    </row>
    <row r="1566" spans="7:19" ht="14.25">
      <c r="G1566" s="6"/>
      <c r="I1566" s="6"/>
      <c r="K1566" s="6"/>
      <c r="L1566" s="6"/>
      <c r="M1566" s="6"/>
      <c r="N1566" s="6"/>
      <c r="O1566" s="6"/>
      <c r="P1566" s="6"/>
      <c r="Q1566" s="6"/>
      <c r="R1566" s="6"/>
      <c r="S1566" s="6"/>
    </row>
    <row r="1567" spans="7:19" ht="14.25">
      <c r="G1567" s="6"/>
      <c r="I1567" s="6"/>
      <c r="K1567" s="6"/>
      <c r="L1567" s="6"/>
      <c r="M1567" s="6"/>
      <c r="N1567" s="6"/>
      <c r="O1567" s="6"/>
      <c r="P1567" s="6"/>
      <c r="Q1567" s="6"/>
      <c r="R1567" s="6"/>
      <c r="S1567" s="6"/>
    </row>
    <row r="1568" spans="7:19" ht="14.25">
      <c r="G1568" s="6"/>
      <c r="I1568" s="6"/>
      <c r="K1568" s="6"/>
      <c r="L1568" s="6"/>
      <c r="M1568" s="6"/>
      <c r="N1568" s="6"/>
      <c r="O1568" s="6"/>
      <c r="P1568" s="6"/>
      <c r="Q1568" s="6"/>
      <c r="R1568" s="6"/>
      <c r="S1568" s="6"/>
    </row>
    <row r="1569" spans="7:19" ht="14.25">
      <c r="G1569" s="6"/>
      <c r="I1569" s="6"/>
      <c r="K1569" s="6"/>
      <c r="L1569" s="6"/>
      <c r="M1569" s="6"/>
      <c r="N1569" s="6"/>
      <c r="O1569" s="6"/>
      <c r="P1569" s="6"/>
      <c r="Q1569" s="6"/>
      <c r="R1569" s="6"/>
      <c r="S1569" s="6"/>
    </row>
    <row r="1570" spans="7:19" ht="14.25">
      <c r="G1570" s="6"/>
      <c r="I1570" s="6"/>
      <c r="K1570" s="6"/>
      <c r="L1570" s="6"/>
      <c r="M1570" s="6"/>
      <c r="N1570" s="6"/>
      <c r="O1570" s="6"/>
      <c r="P1570" s="6"/>
      <c r="Q1570" s="6"/>
      <c r="R1570" s="6"/>
      <c r="S1570" s="6"/>
    </row>
    <row r="1571" spans="7:19" ht="14.25">
      <c r="G1571" s="6"/>
      <c r="I1571" s="6"/>
      <c r="K1571" s="6"/>
      <c r="L1571" s="6"/>
      <c r="M1571" s="6"/>
      <c r="N1571" s="6"/>
      <c r="O1571" s="6"/>
      <c r="P1571" s="6"/>
      <c r="Q1571" s="6"/>
      <c r="R1571" s="6"/>
      <c r="S1571" s="6"/>
    </row>
    <row r="1572" spans="7:19" ht="14.25">
      <c r="G1572" s="6"/>
      <c r="I1572" s="6"/>
      <c r="K1572" s="6"/>
      <c r="L1572" s="6"/>
      <c r="M1572" s="6"/>
      <c r="N1572" s="6"/>
      <c r="O1572" s="6"/>
      <c r="P1572" s="6"/>
      <c r="Q1572" s="6"/>
      <c r="R1572" s="6"/>
      <c r="S1572" s="6"/>
    </row>
    <row r="1573" spans="7:19" ht="14.25">
      <c r="G1573" s="6"/>
      <c r="I1573" s="6"/>
      <c r="K1573" s="6"/>
      <c r="L1573" s="6"/>
      <c r="M1573" s="6"/>
      <c r="N1573" s="6"/>
      <c r="O1573" s="6"/>
      <c r="P1573" s="6"/>
      <c r="Q1573" s="6"/>
      <c r="R1573" s="6"/>
      <c r="S1573" s="6"/>
    </row>
    <row r="1574" spans="7:19" ht="14.25">
      <c r="G1574" s="6"/>
      <c r="I1574" s="6"/>
      <c r="K1574" s="6"/>
      <c r="L1574" s="6"/>
      <c r="M1574" s="6"/>
      <c r="N1574" s="6"/>
      <c r="O1574" s="6"/>
      <c r="P1574" s="6"/>
      <c r="Q1574" s="6"/>
      <c r="R1574" s="6"/>
      <c r="S1574" s="6"/>
    </row>
    <row r="1575" spans="7:19" ht="14.25">
      <c r="G1575" s="6"/>
      <c r="I1575" s="6"/>
      <c r="K1575" s="6"/>
      <c r="L1575" s="6"/>
      <c r="M1575" s="6"/>
      <c r="N1575" s="6"/>
      <c r="O1575" s="6"/>
      <c r="P1575" s="6"/>
      <c r="Q1575" s="6"/>
      <c r="R1575" s="6"/>
      <c r="S1575" s="6"/>
    </row>
  </sheetData>
  <sheetProtection password="9C60" sheet="1" selectLockedCells="1"/>
  <protectedRanges>
    <protectedRange sqref="D16:E16 J16 H16" name="範囲4"/>
    <protectedRange sqref="D14:E14 J14 H14" name="範囲3"/>
    <protectedRange sqref="D12:E12 J12 H12" name="範囲2"/>
    <protectedRange password="CC7F" sqref="D10:E10 J10 H10" name="範囲1"/>
    <protectedRange sqref="F16" name="範囲4_2"/>
    <protectedRange sqref="F14:G14" name="範囲3_3"/>
    <protectedRange sqref="F12:G12" name="範囲2_3"/>
    <protectedRange password="CC7F" sqref="F10:G10" name="範囲1_3"/>
    <protectedRange sqref="I14 I16" name="範囲3_5"/>
    <protectedRange sqref="I12" name="範囲2_5"/>
    <protectedRange password="CC7F" sqref="I10" name="範囲1_5"/>
    <protectedRange sqref="K10 K14 K16 K18 K12" name="範囲2_6"/>
    <protectedRange password="CC7F" sqref="Q12 Q18 Q16 Q10 Q14 L10:O10 L16:O16 L18:O18 L12:O12 L14:O14" name="範囲1_6"/>
    <protectedRange password="CC7F" sqref="P14 P12 P18 P16 P10" name="範囲1_1_1"/>
  </protectedRanges>
  <mergeCells count="109">
    <mergeCell ref="E2:AB2"/>
    <mergeCell ref="AC2:AD2"/>
    <mergeCell ref="T18:T19"/>
    <mergeCell ref="X12:X13"/>
    <mergeCell ref="U18:U19"/>
    <mergeCell ref="U14:U15"/>
    <mergeCell ref="T16:T17"/>
    <mergeCell ref="Y14:Y15"/>
    <mergeCell ref="T10:T11"/>
    <mergeCell ref="T8:T9"/>
    <mergeCell ref="C18:C19"/>
    <mergeCell ref="J18:J19"/>
    <mergeCell ref="U8:U9"/>
    <mergeCell ref="V8:V9"/>
    <mergeCell ref="E7:G7"/>
    <mergeCell ref="D18:D19"/>
    <mergeCell ref="J12:J13"/>
    <mergeCell ref="T14:T15"/>
    <mergeCell ref="U10:U11"/>
    <mergeCell ref="U12:U13"/>
    <mergeCell ref="T12:T13"/>
    <mergeCell ref="Y12:Y13"/>
    <mergeCell ref="X14:X15"/>
    <mergeCell ref="AC22:AD22"/>
    <mergeCell ref="Y22:Z22"/>
    <mergeCell ref="C20:D20"/>
    <mergeCell ref="J14:J15"/>
    <mergeCell ref="J16:J17"/>
    <mergeCell ref="D14:D15"/>
    <mergeCell ref="D16:D17"/>
    <mergeCell ref="U22:V22"/>
    <mergeCell ref="C14:C15"/>
    <mergeCell ref="C16:C17"/>
    <mergeCell ref="C3:C6"/>
    <mergeCell ref="R6:S6"/>
    <mergeCell ref="H7:I7"/>
    <mergeCell ref="T3:V3"/>
    <mergeCell ref="D3:J5"/>
    <mergeCell ref="D6:E6"/>
    <mergeCell ref="U6:V6"/>
    <mergeCell ref="C12:C13"/>
    <mergeCell ref="C8:C9"/>
    <mergeCell ref="E8:J8"/>
    <mergeCell ref="D10:D11"/>
    <mergeCell ref="C10:C11"/>
    <mergeCell ref="D12:D13"/>
    <mergeCell ref="J10:J11"/>
    <mergeCell ref="Z8:Z9"/>
    <mergeCell ref="X3:Z3"/>
    <mergeCell ref="Y6:Z6"/>
    <mergeCell ref="AB8:AB9"/>
    <mergeCell ref="Y8:Y9"/>
    <mergeCell ref="X8:X9"/>
    <mergeCell ref="AF3:AG3"/>
    <mergeCell ref="AF10:AF11"/>
    <mergeCell ref="AG10:AG11"/>
    <mergeCell ref="AB3:AD3"/>
    <mergeCell ref="AC10:AC11"/>
    <mergeCell ref="AD8:AD9"/>
    <mergeCell ref="AC8:AC9"/>
    <mergeCell ref="AC6:AD6"/>
    <mergeCell ref="Z10:Z19"/>
    <mergeCell ref="AF14:AF15"/>
    <mergeCell ref="AC24:AD24"/>
    <mergeCell ref="U16:U17"/>
    <mergeCell ref="X16:X17"/>
    <mergeCell ref="Y16:Y17"/>
    <mergeCell ref="X18:X19"/>
    <mergeCell ref="V10:V19"/>
    <mergeCell ref="Y10:Y11"/>
    <mergeCell ref="X10:X11"/>
    <mergeCell ref="Y18:Y19"/>
    <mergeCell ref="AF16:AF17"/>
    <mergeCell ref="AF18:AF19"/>
    <mergeCell ref="AD10:AD19"/>
    <mergeCell ref="AB18:AB19"/>
    <mergeCell ref="AB14:AB15"/>
    <mergeCell ref="AC12:AC13"/>
    <mergeCell ref="AC14:AC15"/>
    <mergeCell ref="AB12:AB13"/>
    <mergeCell ref="AB10:AB11"/>
    <mergeCell ref="Y24:AB24"/>
    <mergeCell ref="J25:J26"/>
    <mergeCell ref="AG12:AG13"/>
    <mergeCell ref="AC18:AC19"/>
    <mergeCell ref="AC16:AC17"/>
    <mergeCell ref="AG18:AG19"/>
    <mergeCell ref="AG14:AG15"/>
    <mergeCell ref="AG16:AG17"/>
    <mergeCell ref="AB16:AB17"/>
    <mergeCell ref="AF12:AF13"/>
    <mergeCell ref="T24:U24"/>
    <mergeCell ref="H34:AD34"/>
    <mergeCell ref="U23:V23"/>
    <mergeCell ref="Y23:Z23"/>
    <mergeCell ref="AC23:AD23"/>
    <mergeCell ref="C28:D34"/>
    <mergeCell ref="H28:AD29"/>
    <mergeCell ref="H30:AD31"/>
    <mergeCell ref="H32:AD32"/>
    <mergeCell ref="V24:X24"/>
    <mergeCell ref="D41:H41"/>
    <mergeCell ref="S77:V80"/>
    <mergeCell ref="W126:Y128"/>
    <mergeCell ref="W141:Y143"/>
    <mergeCell ref="W156:Y158"/>
    <mergeCell ref="E36:AD36"/>
    <mergeCell ref="E37:AD37"/>
    <mergeCell ref="C36:D37"/>
  </mergeCells>
  <conditionalFormatting sqref="F11">
    <cfRule type="expression" priority="16" dxfId="16" stopIfTrue="1">
      <formula>$Q$29=1</formula>
    </cfRule>
  </conditionalFormatting>
  <conditionalFormatting sqref="F10">
    <cfRule type="expression" priority="15" dxfId="8">
      <formula>$E$10&gt;8500000</formula>
    </cfRule>
  </conditionalFormatting>
  <conditionalFormatting sqref="F13">
    <cfRule type="expression" priority="14" dxfId="16" stopIfTrue="1">
      <formula>$Q$29=1</formula>
    </cfRule>
  </conditionalFormatting>
  <conditionalFormatting sqref="F15">
    <cfRule type="expression" priority="13" dxfId="16" stopIfTrue="1">
      <formula>$Q$29=1</formula>
    </cfRule>
  </conditionalFormatting>
  <conditionalFormatting sqref="F17">
    <cfRule type="expression" priority="12" dxfId="16" stopIfTrue="1">
      <formula>$Q$29=1</formula>
    </cfRule>
  </conditionalFormatting>
  <conditionalFormatting sqref="F19">
    <cfRule type="expression" priority="11" dxfId="16" stopIfTrue="1">
      <formula>$Q$29=1</formula>
    </cfRule>
  </conditionalFormatting>
  <conditionalFormatting sqref="F16">
    <cfRule type="expression" priority="10" dxfId="3">
      <formula>$E$16&gt;8500000</formula>
    </cfRule>
  </conditionalFormatting>
  <conditionalFormatting sqref="F18">
    <cfRule type="expression" priority="9" dxfId="3">
      <formula>$E$18&gt;8500000</formula>
    </cfRule>
  </conditionalFormatting>
  <conditionalFormatting sqref="F10">
    <cfRule type="expression" priority="8" dxfId="17">
      <formula>$E$10&lt;=8500000</formula>
    </cfRule>
  </conditionalFormatting>
  <conditionalFormatting sqref="F9">
    <cfRule type="expression" priority="7" dxfId="18" stopIfTrue="1">
      <formula>AND($E$10&lt;=8500000,$E$12&lt;=8500000,$E$14&lt;=8500000,$E$16&lt;=8500000,$E$18&lt;=8500000)</formula>
    </cfRule>
  </conditionalFormatting>
  <conditionalFormatting sqref="F12">
    <cfRule type="expression" priority="6" dxfId="8">
      <formula>$E$12&gt;8500000</formula>
    </cfRule>
  </conditionalFormatting>
  <conditionalFormatting sqref="F12">
    <cfRule type="expression" priority="5" dxfId="17">
      <formula>$E$12&lt;=8500000</formula>
    </cfRule>
  </conditionalFormatting>
  <conditionalFormatting sqref="F14">
    <cfRule type="expression" priority="4" dxfId="8">
      <formula>$E$14&gt;8500000</formula>
    </cfRule>
  </conditionalFormatting>
  <conditionalFormatting sqref="F14">
    <cfRule type="expression" priority="3" dxfId="17">
      <formula>$E$14&lt;=8500000</formula>
    </cfRule>
  </conditionalFormatting>
  <conditionalFormatting sqref="F16">
    <cfRule type="expression" priority="2" dxfId="19">
      <formula>$E$16&lt;=8500000</formula>
    </cfRule>
  </conditionalFormatting>
  <conditionalFormatting sqref="F18">
    <cfRule type="expression" priority="1" dxfId="19">
      <formula>$E$18&lt;=8500000</formula>
    </cfRule>
  </conditionalFormatting>
  <dataValidations count="8">
    <dataValidation allowBlank="1" showInputMessage="1" showErrorMessage="1" imeMode="hiragana" sqref="C10 C18 C12:C16"/>
    <dataValidation type="whole" allowBlank="1" showInputMessage="1" showErrorMessage="1" imeMode="off" sqref="H6">
      <formula1>1</formula1>
      <formula2>12</formula2>
    </dataValidation>
    <dataValidation type="whole" allowBlank="1" showInputMessage="1" showErrorMessage="1" errorTitle="年齢を入力して下さい。" imeMode="off" sqref="D10:D19">
      <formula1>0</formula1>
      <formula2>74</formula2>
    </dataValidation>
    <dataValidation type="whole" operator="greaterThanOrEqual" allowBlank="1" showInputMessage="1" showErrorMessage="1" imeMode="off" sqref="H18 E10 E14 E16 E18 G10:G15 E12 H16 H14 H12 H10 G17:G19 I10:I19">
      <formula1>0</formula1>
    </dataValidation>
    <dataValidation type="whole" operator="greaterThanOrEqual" allowBlank="1" showInputMessage="1" showErrorMessage="1" imeMode="off" sqref="J10:J19 K10:Q10 K12:Q19">
      <formula1>-50000000</formula1>
    </dataValidation>
    <dataValidation type="list" allowBlank="1" showInputMessage="1" showErrorMessage="1" imeMode="off" sqref="F18">
      <formula1>$O$87:$O$88</formula1>
    </dataValidation>
    <dataValidation type="list" allowBlank="1" showInputMessage="1" imeMode="off" sqref="F10">
      <formula1>$O$87:$O$88</formula1>
    </dataValidation>
    <dataValidation type="list" allowBlank="1" showInputMessage="1" showErrorMessage="1" imeMode="off" sqref="F12 F14 F16">
      <formula1>$O$87:$O$88</formula1>
    </dataValidation>
  </dataValidations>
  <printOptions/>
  <pageMargins left="0.5511811023622047" right="0" top="0.3937007874015748" bottom="0.35433070866141736" header="0.2362204724409449" footer="0.2362204724409449"/>
  <pageSetup fitToHeight="1" fitToWidth="1" horizontalDpi="600" verticalDpi="600" orientation="landscape" paperSize="9" scale="60" r:id="rId4"/>
  <headerFooter alignWithMargins="0">
    <oddFooter>&amp;R&amp;D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生駒市役所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生駒市国民健康保険税計算シート</dc:title>
  <dc:subject/>
  <dc:creator>y.m</dc:creator>
  <cp:keywords/>
  <dc:description/>
  <cp:lastModifiedBy>生駒市</cp:lastModifiedBy>
  <cp:lastPrinted>2024-03-19T06:35:45Z</cp:lastPrinted>
  <dcterms:created xsi:type="dcterms:W3CDTF">2005-10-27T00:13:31Z</dcterms:created>
  <dcterms:modified xsi:type="dcterms:W3CDTF">2024-03-19T06:50:42Z</dcterms:modified>
  <cp:category/>
  <cp:version/>
  <cp:contentType/>
  <cp:contentStatus/>
</cp:coreProperties>
</file>